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0 Start Here" state="visible" r:id="rId3"/>
    <sheet sheetId="2" name="01 Executive Summary" state="visible" r:id="rId4"/>
    <sheet sheetId="3" name="02 Priority Plan" state="visible" r:id="rId5"/>
    <sheet sheetId="4" name="03 Findings" state="visible" r:id="rId6"/>
    <sheet sheetId="5" name="04 Contacts" state="visible" r:id="rId7"/>
    <sheet sheetId="6" name="05 Companies" state="visible" r:id="rId8"/>
    <sheet sheetId="7" name="06 Deals" state="visible" r:id="rId9"/>
    <sheet sheetId="8" name="07 Duplicate Candidates" state="visible" r:id="rId10"/>
    <sheet sheetId="9" name="08 Association Gaps" state="visible" r:id="rId11"/>
    <sheet sheetId="10" name="09 Property Coverage" state="visible" r:id="rId12"/>
    <sheet sheetId="11" name="10 Extended Records" state="visible" r:id="rId13"/>
    <sheet sheetId="12" name="11 Health Areas" state="visible" r:id="rId14"/>
    <sheet sheetId="13" name="12 Scope &amp; Coverage" state="visible" r:id="rId15"/>
    <sheet sheetId="14" name="13 Audit History" state="visible" r:id="rId16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 hh:mm &quot;UTC&quot;"/>
    <numFmt numFmtId="165" formatCode="0.0%"/>
    <numFmt numFmtId="166" formatCode="yyyy-mm-dd"/>
    <numFmt numFmtId="167" formatCode="0.0"/>
  </numFmts>
  <fonts count="7" x14ac:knownFonts="1">
    <font>
      <color theme="1"/>
      <family val="2"/>
      <scheme val="minor"/>
      <sz val="11"/>
      <name val="Calibri"/>
    </font>
    <font>
      <b/>
      <color rgb="FFFFFFFF"/>
      <sz val="10"/>
      <name val="Montserrat"/>
    </font>
    <font>
      <b/>
      <color rgb="FF000FC4"/>
      <sz val="10"/>
      <name val="Montserrat"/>
    </font>
    <font>
      <color rgb="FF222222"/>
      <sz val="10"/>
      <name val="Lato"/>
    </font>
    <font>
      <b/>
      <color rgb="FF000FC4"/>
      <sz val="11"/>
      <name val="Montserrat"/>
    </font>
    <font>
      <b/>
      <color rgb="FF000FC4"/>
      <sz val="10"/>
      <name val="Lato"/>
    </font>
    <font>
      <u/>
      <color rgb="FF000FC4"/>
      <sz val="10"/>
      <name val="Lato"/>
    </font>
  </fonts>
  <fills count="6">
    <fill>
      <patternFill patternType="none"/>
    </fill>
    <fill>
      <patternFill patternType="gray125"/>
    </fill>
    <fill>
      <patternFill patternType="solid">
        <fgColor rgb="FF000FC4"/>
      </patternFill>
    </fill>
    <fill>
      <patternFill patternType="solid">
        <fgColor rgb="FFFFFFFF"/>
      </patternFill>
    </fill>
    <fill>
      <patternFill patternType="solid">
        <fgColor rgb="FFF7F7FF"/>
      </patternFill>
    </fill>
    <fill>
      <patternFill patternType="solid">
        <fgColor rgb="FFC5F2F3"/>
      </patternFill>
    </fill>
  </fills>
  <borders count="3">
    <border>
      <left/>
      <right/>
      <top/>
      <bottom/>
      <diagonal/>
    </border>
    <border>
      <left style="hair">
        <color rgb="FFE4E6F9"/>
      </left>
      <right style="hair">
        <color rgb="FFE4E6F9"/>
      </right>
      <top style="hair">
        <color rgb="FFE4E6F9"/>
      </top>
      <bottom style="hair">
        <color rgb="FFE4E6F9"/>
      </bottom>
      <diagonal/>
    </border>
    <border>
      <left style="thin">
        <color rgb="FF2DE4E6"/>
      </left>
      <right style="thin">
        <color rgb="FF2DE4E6"/>
      </right>
      <top style="thin">
        <color rgb="FF2DE4E6"/>
      </top>
      <bottom style="thin">
        <color rgb="FF2DE4E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164" fontId="3" fillId="4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165" fontId="3" fillId="3" borderId="1" xfId="0" applyNumberFormat="1" applyFont="1" applyFill="1" applyBorder="1" applyAlignment="1">
      <alignment vertical="top" wrapText="1"/>
    </xf>
    <xf numFmtId="3" fontId="3" fillId="4" borderId="1" xfId="0" applyNumberFormat="1" applyFont="1" applyFill="1" applyBorder="1" applyAlignment="1">
      <alignment vertical="top" wrapText="1"/>
    </xf>
    <xf numFmtId="3" fontId="4" fillId="4" borderId="1" xfId="0" applyNumberFormat="1" applyFont="1" applyFill="1" applyBorder="1" applyAlignment="1">
      <alignment vertical="top" wrapText="1"/>
    </xf>
    <xf numFmtId="165" fontId="3" fillId="4" borderId="1" xfId="0" applyNumberFormat="1" applyFont="1" applyFill="1" applyBorder="1" applyAlignment="1">
      <alignment vertical="top" wrapText="1"/>
    </xf>
    <xf numFmtId="0" fontId="5" fillId="5" borderId="2" xfId="0" applyFont="1" applyFill="1" applyBorder="1" applyAlignment="1" applyProtection="1">
      <alignment vertical="top" wrapText="1"/>
      <protection locked="0"/>
    </xf>
    <xf numFmtId="166" fontId="5" fillId="5" borderId="2" xfId="0" applyNumberFormat="1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1" fontId="3" fillId="3" borderId="1" xfId="0" applyNumberFormat="1" applyFont="1" applyFill="1" applyBorder="1" applyAlignment="1">
      <alignment vertical="top" wrapText="1"/>
    </xf>
    <xf numFmtId="9" fontId="3" fillId="3" borderId="1" xfId="0" applyNumberFormat="1" applyFont="1" applyFill="1" applyBorder="1" applyAlignment="1">
      <alignment vertical="top" wrapText="1"/>
    </xf>
    <xf numFmtId="167" fontId="3" fillId="3" borderId="1" xfId="0" applyNumberFormat="1" applyFont="1" applyFill="1" applyBorder="1" applyAlignment="1">
      <alignment vertical="top" wrapText="1"/>
    </xf>
    <xf numFmtId="1" fontId="3" fillId="4" borderId="1" xfId="0" applyNumberFormat="1" applyFont="1" applyFill="1" applyBorder="1" applyAlignment="1">
      <alignment vertical="top" wrapText="1"/>
    </xf>
    <xf numFmtId="9" fontId="3" fillId="4" borderId="1" xfId="0" applyNumberFormat="1" applyFont="1" applyFill="1" applyBorder="1" applyAlignment="1">
      <alignment vertical="top" wrapText="1"/>
    </xf>
    <xf numFmtId="167" fontId="3" fillId="4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28">
    <dxf>
      <font>
        <b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1.xml.rels><?xml version="1.0" encoding="UTF-8" standalone="yes"?>
       <Relationships xmlns="http://schemas.openxmlformats.org/package/2006/relationships"><Relationship Id="rId1" Type="http://schemas.openxmlformats.org/officeDocument/2006/relationships/hyperlink" Target="https://app.hubspot.com/contacts/12345678/record/0-136/4001" TargetMode="External"/><Relationship Id="rId2" Type="http://schemas.openxmlformats.org/officeDocument/2006/relationships/hyperlink" Target="https://app.hubspot.com/contacts/12345678/record/0-14/5001" TargetMode="External"/><Relationship Id="rId3" Type="http://schemas.openxmlformats.org/officeDocument/2006/relationships/hyperlink" Target="https://app.hubspot.com/contacts/12345678/record/0-27/6001" TargetMode="External"/><Relationship Id="rId4" Type="http://schemas.openxmlformats.org/officeDocument/2006/relationships/hyperlink" Target="https://app.hubspot.com/contacts/12345678/record/0-47/7001" TargetMode="External"/><Relationship Id="rId5" Type="http://schemas.openxmlformats.org/officeDocument/2006/relationships/hyperlink" Target="https://app.hubspot.com/contacts/12345678/record/0-48/8001" TargetMode="External"/><Relationship Id="rId6" Type="http://schemas.openxmlformats.org/officeDocument/2006/relationships/hyperlink" Target="https://app.hubspot.com/contacts/12345678/record/0-7/9001" TargetMode="External"/><Relationship Id="rId7" Type="http://schemas.openxmlformats.org/officeDocument/2006/relationships/hyperlink" Target="https://app.hubspot.com/contacts/12345678/record/0-8/9101" TargetMode="External"/><Relationship Id="rId8" Type="http://schemas.openxmlformats.org/officeDocument/2006/relationships/hyperlink" Target="https://app.hubspot.com/contacts/12345678/record/0-65/9201" TargetMode="External"/><Relationship Id="rId9" Type="http://schemas.openxmlformats.org/officeDocument/2006/relationships/hyperlink" Target="https://app.hubspot.com/contacts/12345678/lists/9301" TargetMode="External"/><Relationship Id="rId10" Type="http://schemas.openxmlformats.org/officeDocument/2006/relationships/hyperlink" Target="https://app.hubspot.com/contacts/12345678/campaigns/9401" TargetMode="External"/><Relationship Id="rId11" Type="http://schemas.openxmlformats.org/officeDocument/2006/relationships/hyperlink" Target="https://app.hubspot.com/contacts/12345678/sequences/9501" TargetMode="External"/><Relationship Id="rId12" Type="http://schemas.openxmlformats.org/officeDocument/2006/relationships/hyperlink" Target="https://app.hubspot.com/workflows/12345678/platform/flow/9601/edit" TargetMode="External"/><Relationship Id="rId13" Type="http://schemas.openxmlformats.org/officeDocument/2006/relationships/hyperlink" Target="https://app.hubspot.com/contacts/12345678/record/0-99/10002" TargetMode="External"/><Relationship Id="rId14" Type="http://schemas.openxmlformats.org/officeDocument/2006/relationships/hyperlink" Target="https://app.hubspot.com/contacts/12345678/record/0-99/10003" TargetMode="External"/><Relationship Id="rId15" Type="http://schemas.openxmlformats.org/officeDocument/2006/relationships/hyperlink" Target="https://app.hubspot.com/contacts/12345678/record/0-99/10004" TargetMode="External"/><Relationship Id="rId16" Type="http://schemas.openxmlformats.org/officeDocument/2006/relationships/hyperlink" Target="https://app.hubspot.com/contacts/12345678/record/0-99/10005" TargetMode="External"/><Relationship Id="rId17" Type="http://schemas.openxmlformats.org/officeDocument/2006/relationships/hyperlink" Target="https://app.hubspot.com/contacts/12345678/record/0-99/10006" TargetMode="External"/><Relationship Id="rId18" Type="http://schemas.openxmlformats.org/officeDocument/2006/relationships/hyperlink" Target="https://app.hubspot.com/contacts/12345678/record/0-99/10007" TargetMode="External"/><Relationship Id="rId19" Type="http://schemas.openxmlformats.org/officeDocument/2006/relationships/hyperlink" Target="https://app.hubspot.com/contacts/12345678/record/0-99/10008" TargetMode="External"/><Relationship Id="rId20" Type="http://schemas.openxmlformats.org/officeDocument/2006/relationships/hyperlink" Target="https://app.hubspot.com/contacts/12345678/record/0-99/10009" TargetMode="External"/><Relationship Id="rId21" Type="http://schemas.openxmlformats.org/officeDocument/2006/relationships/hyperlink" Target="https://app.hubspot.com/contacts/12345678/record/0-99/10010" TargetMode="External"/><Relationship Id="rId22" Type="http://schemas.openxmlformats.org/officeDocument/2006/relationships/hyperlink" Target="https://app.hubspot.com/contacts/12345678/record/0-99/10011" TargetMode="External"/><Relationship Id="rId23" Type="http://schemas.openxmlformats.org/officeDocument/2006/relationships/hyperlink" Target="https://app.hubspot.com/contacts/12345678/record/0-99/10012" TargetMode="External"/><Relationship Id="rId24" Type="http://schemas.openxmlformats.org/officeDocument/2006/relationships/hyperlink" Target="https://app.hubspot.com/contacts/12345678/record/0-99/10013" TargetMode="External"/><Relationship Id="rId25" Type="http://schemas.openxmlformats.org/officeDocument/2006/relationships/hyperlink" Target="https://app.hubspot.com/contacts/12345678/record/0-99/10014" TargetMode="External"/><Relationship Id="rId26" Type="http://schemas.openxmlformats.org/officeDocument/2006/relationships/hyperlink" Target="https://app.hubspot.com/contacts/12345678/record/0-99/10015" TargetMode="External"/><Relationship Id="rId27" Type="http://schemas.openxmlformats.org/officeDocument/2006/relationships/hyperlink" Target="https://app.hubspot.com/contacts/12345678/record/0-99/10016" TargetMode="External"/><Relationship Id="rId28" Type="http://schemas.openxmlformats.org/officeDocument/2006/relationships/hyperlink" Target="https://app.hubspot.com/contacts/12345678/record/0-99/10017" TargetMode="External"/><Relationship Id="rId29" Type="http://schemas.openxmlformats.org/officeDocument/2006/relationships/hyperlink" Target="https://app.hubspot.com/contacts/12345678/record/0-99/10018" TargetMode="External"/><Relationship Id="rId30" Type="http://schemas.openxmlformats.org/officeDocument/2006/relationships/hyperlink" Target="https://app.hubspot.com/contacts/12345678/record/0-99/10019" TargetMode="External"/><Relationship Id="rId31" Type="http://schemas.openxmlformats.org/officeDocument/2006/relationships/hyperlink" Target="https://app.hubspot.com/contacts/12345678/record/0-99/10020" TargetMode="External"/><Relationship Id="rId32" Type="http://schemas.openxmlformats.org/officeDocument/2006/relationships/hyperlink" Target="https://app.hubspot.com/contacts/12345678/record/0-99/10021" TargetMode="External"/><Relationship Id="rId33" Type="http://schemas.openxmlformats.org/officeDocument/2006/relationships/hyperlink" Target="https://app.hubspot.com/contacts/12345678/record/0-99/10022" TargetMode="External"/><Relationship Id="rId34" Type="http://schemas.openxmlformats.org/officeDocument/2006/relationships/hyperlink" Target="https://app.hubspot.com/contacts/12345678/record/0-99/10023" TargetMode="External"/><Relationship Id="rId35" Type="http://schemas.openxmlformats.org/officeDocument/2006/relationships/hyperlink" Target="https://app.hubspot.com/contacts/12345678/record/0-99/10024" TargetMode="External"/><Relationship Id="rId36" Type="http://schemas.openxmlformats.org/officeDocument/2006/relationships/hyperlink" Target="https://app.hubspot.com/contacts/12345678/record/0-99/10025" TargetMode="External"/><Relationship Id="rId37" Type="http://schemas.openxmlformats.org/officeDocument/2006/relationships/hyperlink" Target="https://app.hubspot.com/contacts/12345678/record/0-99/10026" TargetMode="External"/><Relationship Id="rId38" Type="http://schemas.openxmlformats.org/officeDocument/2006/relationships/hyperlink" Target="https://app.hubspot.com/contacts/12345678/record/0-99/10027" TargetMode="External"/><Relationship Id="rId39" Type="http://schemas.openxmlformats.org/officeDocument/2006/relationships/hyperlink" Target="https://app.hubspot.com/contacts/12345678/record/0-99/10028" TargetMode="External"/><Relationship Id="rId40" Type="http://schemas.openxmlformats.org/officeDocument/2006/relationships/hyperlink" Target="https://app.hubspot.com/contacts/12345678/record/0-99/10029" TargetMode="External"/><Relationship Id="rId41" Type="http://schemas.openxmlformats.org/officeDocument/2006/relationships/hyperlink" Target="https://app.hubspot.com/contacts/12345678/record/0-99/10030" TargetMode="External"/><Relationship Id="rId42" Type="http://schemas.openxmlformats.org/officeDocument/2006/relationships/hyperlink" Target="https://app.hubspot.com/contacts/12345678/record/0-99/10031" TargetMode="External"/><Relationship Id="rId43" Type="http://schemas.openxmlformats.org/officeDocument/2006/relationships/hyperlink" Target="https://app.hubspot.com/contacts/12345678/record/0-99/10032" TargetMode="External"/><Relationship Id="rId44" Type="http://schemas.openxmlformats.org/officeDocument/2006/relationships/hyperlink" Target="https://app.hubspot.com/contacts/12345678/record/0-99/10033" TargetMode="External"/><Relationship Id="rId45" Type="http://schemas.openxmlformats.org/officeDocument/2006/relationships/hyperlink" Target="https://app.hubspot.com/contacts/12345678/record/0-99/10034" TargetMode="External"/><Relationship Id="rId46" Type="http://schemas.openxmlformats.org/officeDocument/2006/relationships/hyperlink" Target="https://app.hubspot.com/contacts/12345678/record/0-99/10035" TargetMode="External"/><Relationship Id="rId47" Type="http://schemas.openxmlformats.org/officeDocument/2006/relationships/hyperlink" Target="https://app.hubspot.com/contacts/12345678/record/0-99/10036" TargetMode="External"/><Relationship Id="rId48" Type="http://schemas.openxmlformats.org/officeDocument/2006/relationships/hyperlink" Target="https://app.hubspot.com/contacts/12345678/record/0-99/10037" TargetMode="External"/><Relationship Id="rId49" Type="http://schemas.openxmlformats.org/officeDocument/2006/relationships/hyperlink" Target="https://app.hubspot.com/contacts/12345678/record/0-99/10038" TargetMode="External"/><Relationship Id="rId50" Type="http://schemas.openxmlformats.org/officeDocument/2006/relationships/hyperlink" Target="https://app.hubspot.com/contacts/12345678/record/0-99/10039" TargetMode="External"/><Relationship Id="rId51" Type="http://schemas.openxmlformats.org/officeDocument/2006/relationships/hyperlink" Target="https://app.hubspot.com/contacts/12345678/record/0-99/10040" TargetMode="External"/><Relationship Id="rId52" Type="http://schemas.openxmlformats.org/officeDocument/2006/relationships/hyperlink" Target="https://app.hubspot.com/contacts/12345678/record/0-99/10041" TargetMode="External"/><Relationship Id="rId53" Type="http://schemas.openxmlformats.org/officeDocument/2006/relationships/hyperlink" Target="https://app.hubspot.com/contacts/12345678/record/0-99/10042" TargetMode="External"/><Relationship Id="rId54" Type="http://schemas.openxmlformats.org/officeDocument/2006/relationships/hyperlink" Target="https://app.hubspot.com/contacts/12345678/record/0-99/10043" TargetMode="External"/><Relationship Id="rId55" Type="http://schemas.openxmlformats.org/officeDocument/2006/relationships/hyperlink" Target="https://app.hubspot.com/contacts/12345678/record/0-99/10044" TargetMode="External"/><Relationship Id="rId56" Type="http://schemas.openxmlformats.org/officeDocument/2006/relationships/hyperlink" Target="https://app.hubspot.com/contacts/12345678/record/0-99/10045" TargetMode="External"/><Relationship Id="rId57" Type="http://schemas.openxmlformats.org/officeDocument/2006/relationships/hyperlink" Target="https://app.hubspot.com/contacts/12345678/record/0-99/10046" TargetMode="External"/><Relationship Id="rId58" Type="http://schemas.openxmlformats.org/officeDocument/2006/relationships/hyperlink" Target="https://app.hubspot.com/contacts/12345678/record/0-99/10047" TargetMode="External"/><Relationship Id="rId59" Type="http://schemas.openxmlformats.org/officeDocument/2006/relationships/hyperlink" Target="https://app.hubspot.com/contacts/12345678/record/0-99/10048" TargetMode="External"/><Relationship Id="rId60" Type="http://schemas.openxmlformats.org/officeDocument/2006/relationships/hyperlink" Target="https://app.hubspot.com/contacts/12345678/record/0-99/10049" TargetMode="External"/><Relationship Id="rId61" Type="http://schemas.openxmlformats.org/officeDocument/2006/relationships/hyperlink" Target="https://app.hubspot.com/contacts/12345678/record/0-99/10050" TargetMode="External"/><Relationship Id="rId62" Type="http://schemas.openxmlformats.org/officeDocument/2006/relationships/hyperlink" Target="https://app.hubspot.com/contacts/12345678/record/0-99/10051" TargetMode="External"/><Relationship Id="rId63" Type="http://schemas.openxmlformats.org/officeDocument/2006/relationships/hyperlink" Target="https://app.hubspot.com/contacts/12345678/record/0-99/10052" TargetMode="External"/><Relationship Id="rId64" Type="http://schemas.openxmlformats.org/officeDocument/2006/relationships/hyperlink" Target="https://app.hubspot.com/contacts/12345678/record/0-99/10053" TargetMode="External"/><Relationship Id="rId65" Type="http://schemas.openxmlformats.org/officeDocument/2006/relationships/hyperlink" Target="https://app.hubspot.com/contacts/12345678/record/0-99/10054" TargetMode="External"/><Relationship Id="rId66" Type="http://schemas.openxmlformats.org/officeDocument/2006/relationships/hyperlink" Target="https://app.hubspot.com/contacts/12345678/record/0-99/10055" TargetMode="External"/><Relationship Id="rId67" Type="http://schemas.openxmlformats.org/officeDocument/2006/relationships/hyperlink" Target="https://app.hubspot.com/contacts/12345678/record/0-99/10056" TargetMode="External"/><Relationship Id="rId68" Type="http://schemas.openxmlformats.org/officeDocument/2006/relationships/hyperlink" Target="https://app.hubspot.com/contacts/12345678/record/0-99/10057" TargetMode="External"/><Relationship Id="rId69" Type="http://schemas.openxmlformats.org/officeDocument/2006/relationships/hyperlink" Target="https://app.hubspot.com/contacts/12345678/record/0-99/10058" TargetMode="External"/><Relationship Id="rId70" Type="http://schemas.openxmlformats.org/officeDocument/2006/relationships/hyperlink" Target="https://app.hubspot.com/contacts/12345678/record/0-99/10059" TargetMode="External"/><Relationship Id="rId71" Type="http://schemas.openxmlformats.org/officeDocument/2006/relationships/hyperlink" Target="https://app.hubspot.com/contacts/12345678/record/0-99/10060" TargetMode="External"/><Relationship Id="rId72" Type="http://schemas.openxmlformats.org/officeDocument/2006/relationships/hyperlink" Target="https://app.hubspot.com/contacts/12345678/record/0-99/10061" TargetMode="External"/><Relationship Id="rId73" Type="http://schemas.openxmlformats.org/officeDocument/2006/relationships/hyperlink" Target="https://app.hubspot.com/contacts/12345678/record/0-99/10062" TargetMode="External"/><Relationship Id="rId74" Type="http://schemas.openxmlformats.org/officeDocument/2006/relationships/hyperlink" Target="https://app.hubspot.com/contacts/12345678/record/0-99/10063" TargetMode="External"/><Relationship Id="rId75" Type="http://schemas.openxmlformats.org/officeDocument/2006/relationships/hyperlink" Target="https://app.hubspot.com/contacts/12345678/record/0-99/10064" TargetMode="External"/><Relationship Id="rId76" Type="http://schemas.openxmlformats.org/officeDocument/2006/relationships/hyperlink" Target="https://app.hubspot.com/contacts/12345678/record/0-99/10065" TargetMode="External"/><Relationship Id="rId77" Type="http://schemas.openxmlformats.org/officeDocument/2006/relationships/hyperlink" Target="https://app.hubspot.com/contacts/12345678/record/0-99/10066" TargetMode="External"/><Relationship Id="rId78" Type="http://schemas.openxmlformats.org/officeDocument/2006/relationships/hyperlink" Target="https://app.hubspot.com/contacts/12345678/record/0-99/10067" TargetMode="External"/><Relationship Id="rId79" Type="http://schemas.openxmlformats.org/officeDocument/2006/relationships/hyperlink" Target="https://app.hubspot.com/contacts/12345678/record/0-99/10068" TargetMode="External"/><Relationship Id="rId80" Type="http://schemas.openxmlformats.org/officeDocument/2006/relationships/hyperlink" Target="https://app.hubspot.com/contacts/12345678/record/0-99/10069" TargetMode="External"/><Relationship Id="rId81" Type="http://schemas.openxmlformats.org/officeDocument/2006/relationships/hyperlink" Target="https://app.hubspot.com/contacts/12345678/record/0-99/10070" TargetMode="External"/><Relationship Id="rId82" Type="http://schemas.openxmlformats.org/officeDocument/2006/relationships/hyperlink" Target="https://app.hubspot.com/contacts/12345678/record/0-99/10071" TargetMode="External"/><Relationship Id="rId83" Type="http://schemas.openxmlformats.org/officeDocument/2006/relationships/hyperlink" Target="https://app.hubspot.com/contacts/12345678/record/0-99/10072" TargetMode="External"/><Relationship Id="rId84" Type="http://schemas.openxmlformats.org/officeDocument/2006/relationships/hyperlink" Target="https://app.hubspot.com/contacts/12345678/record/0-99/10073" TargetMode="External"/><Relationship Id="rId85" Type="http://schemas.openxmlformats.org/officeDocument/2006/relationships/hyperlink" Target="https://app.hubspot.com/contacts/12345678/record/0-99/10074" TargetMode="External"/><Relationship Id="rId86" Type="http://schemas.openxmlformats.org/officeDocument/2006/relationships/hyperlink" Target="https://app.hubspot.com/contacts/12345678/record/0-99/10075" TargetMode="External"/><Relationship Id="rId87" Type="http://schemas.openxmlformats.org/officeDocument/2006/relationships/hyperlink" Target="https://app.hubspot.com/contacts/12345678/record/0-99/10076" TargetMode="External"/><Relationship Id="rId88" Type="http://schemas.openxmlformats.org/officeDocument/2006/relationships/hyperlink" Target="https://app.hubspot.com/contacts/12345678/record/0-99/10077" TargetMode="External"/><Relationship Id="rId89" Type="http://schemas.openxmlformats.org/officeDocument/2006/relationships/hyperlink" Target="https://app.hubspot.com/contacts/12345678/record/0-99/10078" TargetMode="External"/><Relationship Id="rId90" Type="http://schemas.openxmlformats.org/officeDocument/2006/relationships/hyperlink" Target="https://app.hubspot.com/contacts/12345678/record/0-99/10079" TargetMode="External"/><Relationship Id="rId91" Type="http://schemas.openxmlformats.org/officeDocument/2006/relationships/hyperlink" Target="https://app.hubspot.com/contacts/12345678/record/0-99/10080" TargetMode="External"/><Relationship Id="rId92" Type="http://schemas.openxmlformats.org/officeDocument/2006/relationships/hyperlink" Target="https://app.hubspot.com/contacts/12345678/record/0-99/10081" TargetMode="External"/><Relationship Id="rId93" Type="http://schemas.openxmlformats.org/officeDocument/2006/relationships/hyperlink" Target="https://app.hubspot.com/contacts/12345678/record/0-99/10082" TargetMode="External"/><Relationship Id="rId94" Type="http://schemas.openxmlformats.org/officeDocument/2006/relationships/hyperlink" Target="https://app.hubspot.com/contacts/12345678/record/0-99/10083" TargetMode="External"/><Relationship Id="rId95" Type="http://schemas.openxmlformats.org/officeDocument/2006/relationships/hyperlink" Target="https://app.hubspot.com/contacts/12345678/record/0-99/10084" TargetMode="External"/><Relationship Id="rId96" Type="http://schemas.openxmlformats.org/officeDocument/2006/relationships/hyperlink" Target="https://app.hubspot.com/contacts/12345678/record/0-99/10085" TargetMode="External"/><Relationship Id="rId97" Type="http://schemas.openxmlformats.org/officeDocument/2006/relationships/hyperlink" Target="https://app.hubspot.com/contacts/12345678/record/0-99/10086" TargetMode="External"/><Relationship Id="rId98" Type="http://schemas.openxmlformats.org/officeDocument/2006/relationships/hyperlink" Target="https://app.hubspot.com/contacts/12345678/record/0-99/10087" TargetMode="External"/><Relationship Id="rId99" Type="http://schemas.openxmlformats.org/officeDocument/2006/relationships/hyperlink" Target="https://app.hubspot.com/contacts/12345678/record/0-99/10088" TargetMode="External"/><Relationship Id="rId100" Type="http://schemas.openxmlformats.org/officeDocument/2006/relationships/hyperlink" Target="https://app.hubspot.com/contacts/12345678/record/0-99/10089" TargetMode="External"/><Relationship Id="rId101" Type="http://schemas.openxmlformats.org/officeDocument/2006/relationships/hyperlink" Target="https://app.hubspot.com/contacts/12345678/record/0-99/10090" TargetMode="External"/><Relationship Id="rId102" Type="http://schemas.openxmlformats.org/officeDocument/2006/relationships/hyperlink" Target="https://app.hubspot.com/contacts/12345678/record/0-99/10091" TargetMode="External"/><Relationship Id="rId103" Type="http://schemas.openxmlformats.org/officeDocument/2006/relationships/hyperlink" Target="https://app.hubspot.com/contacts/12345678/record/0-99/10092" TargetMode="External"/><Relationship Id="rId104" Type="http://schemas.openxmlformats.org/officeDocument/2006/relationships/hyperlink" Target="https://app.hubspot.com/contacts/12345678/record/0-99/10093" TargetMode="External"/><Relationship Id="rId105" Type="http://schemas.openxmlformats.org/officeDocument/2006/relationships/hyperlink" Target="https://app.hubspot.com/contacts/12345678/record/0-99/10094" TargetMode="External"/><Relationship Id="rId106" Type="http://schemas.openxmlformats.org/officeDocument/2006/relationships/hyperlink" Target="https://app.hubspot.com/contacts/12345678/record/0-99/10095" TargetMode="External"/><Relationship Id="rId107" Type="http://schemas.openxmlformats.org/officeDocument/2006/relationships/hyperlink" Target="https://app.hubspot.com/contacts/12345678/record/0-99/10096" TargetMode="External"/><Relationship Id="rId108" Type="http://schemas.openxmlformats.org/officeDocument/2006/relationships/hyperlink" Target="https://app.hubspot.com/contacts/12345678/record/0-99/10097" TargetMode="External"/><Relationship Id="rId109" Type="http://schemas.openxmlformats.org/officeDocument/2006/relationships/hyperlink" Target="https://app.hubspot.com/contacts/12345678/record/0-99/10098" TargetMode="External"/><Relationship Id="rId110" Type="http://schemas.openxmlformats.org/officeDocument/2006/relationships/hyperlink" Target="https://app.hubspot.com/contacts/12345678/record/0-99/10099" TargetMode="External"/><Relationship Id="rId111" Type="http://schemas.openxmlformats.org/officeDocument/2006/relationships/hyperlink" Target="https://app.hubspot.com/contacts/12345678/record/0-99/10100" TargetMode="External"/><Relationship Id="rId112" Type="http://schemas.openxmlformats.org/officeDocument/2006/relationships/hyperlink" Target="https://app.hubspot.com/contacts/12345678/record/0-99/10101" TargetMode="External"/><Relationship Id="rId113" Type="http://schemas.openxmlformats.org/officeDocument/2006/relationships/hyperlink" Target="https://app.hubspot.com/contacts/12345678/record/0-99/10102" TargetMode="External"/><Relationship Id="rId114" Type="http://schemas.openxmlformats.org/officeDocument/2006/relationships/hyperlink" Target="https://app.hubspot.com/contacts/12345678/record/0-99/10103" TargetMode="External"/><Relationship Id="rId115" Type="http://schemas.openxmlformats.org/officeDocument/2006/relationships/hyperlink" Target="https://app.hubspot.com/contacts/12345678/record/0-99/10104" TargetMode="External"/><Relationship Id="rId116" Type="http://schemas.openxmlformats.org/officeDocument/2006/relationships/hyperlink" Target="https://app.hubspot.com/contacts/12345678/record/0-99/10105" TargetMode="External"/><Relationship Id="rId117" Type="http://schemas.openxmlformats.org/officeDocument/2006/relationships/hyperlink" Target="https://app.hubspot.com/contacts/12345678/record/0-99/10106" TargetMode="External"/><Relationship Id="rId118" Type="http://schemas.openxmlformats.org/officeDocument/2006/relationships/hyperlink" Target="https://app.hubspot.com/contacts/12345678/record/0-99/10107" TargetMode="External"/><Relationship Id="rId119" Type="http://schemas.openxmlformats.org/officeDocument/2006/relationships/hyperlink" Target="https://app.hubspot.com/contacts/12345678/record/0-99/10108" TargetMode="External"/><Relationship Id="rId120" Type="http://schemas.openxmlformats.org/officeDocument/2006/relationships/hyperlink" Target="https://app.hubspot.com/contacts/12345678/record/0-99/10109" TargetMode="External"/><Relationship Id="rId121" Type="http://schemas.openxmlformats.org/officeDocument/2006/relationships/hyperlink" Target="https://app.hubspot.com/contacts/12345678/record/0-99/10110" TargetMode="External"/><Relationship Id="rId122" Type="http://schemas.openxmlformats.org/officeDocument/2006/relationships/hyperlink" Target="https://app.hubspot.com/contacts/12345678/record/0-99/10111" TargetMode="External"/></Relationships>
</file>

<file path=xl/worksheets/_rels/sheet14.xml.rels><?xml version="1.0" encoding="UTF-8" standalone="yes"?>
       <Relationships xmlns="http://schemas.openxmlformats.org/package/2006/relationships"><Relationship Id="rId1" Type="http://schemas.openxmlformats.org/officeDocument/2006/relationships/hyperlink" Target="https://1969772.fs1.hubspotusercontent-na1.net/hubfs/1969772/Demand%20Generation/2026/Landing%20Pages/hubspot-crm-audit-sample.pdf" TargetMode="External"/></Relationships>
</file>

<file path=xl/worksheets/_rels/sheet5.xml.rels><?xml version="1.0" encoding="UTF-8" standalone="yes"?>
       <Relationships xmlns="http://schemas.openxmlformats.org/package/2006/relationships"><Relationship Id="rId1" Type="http://schemas.openxmlformats.org/officeDocument/2006/relationships/hyperlink" Target="https://app.hubspot.com/contacts/12345678/contact/1001" TargetMode="External"/><Relationship Id="rId2" Type="http://schemas.openxmlformats.org/officeDocument/2006/relationships/hyperlink" Target="https://app.hubspot.com/contacts/12345678/contact/1002" TargetMode="External"/><Relationship Id="rId3" Type="http://schemas.openxmlformats.org/officeDocument/2006/relationships/hyperlink" Target="https://app.hubspot.com/contacts/12345678/contact/1003" TargetMode="External"/><Relationship Id="rId4" Type="http://schemas.openxmlformats.org/officeDocument/2006/relationships/hyperlink" Target="https://app.hubspot.com/contacts/12345678/contact/1004" TargetMode="External"/><Relationship Id="rId5" Type="http://schemas.openxmlformats.org/officeDocument/2006/relationships/hyperlink" Target="https://app.hubspot.com/contacts/12345678/contact/1005" TargetMode="External"/><Relationship Id="rId6" Type="http://schemas.openxmlformats.org/officeDocument/2006/relationships/hyperlink" Target="https://app.hubspot.com/contacts/12345678/contact/1006" TargetMode="External"/><Relationship Id="rId7" Type="http://schemas.openxmlformats.org/officeDocument/2006/relationships/hyperlink" Target="https://app.hubspot.com/contacts/12345678/contact/1007" TargetMode="External"/><Relationship Id="rId8" Type="http://schemas.openxmlformats.org/officeDocument/2006/relationships/hyperlink" Target="https://app.hubspot.com/contacts/12345678/contact/1008" TargetMode="External"/><Relationship Id="rId9" Type="http://schemas.openxmlformats.org/officeDocument/2006/relationships/hyperlink" Target="https://app.hubspot.com/contacts/12345678/contact/1009" TargetMode="External"/><Relationship Id="rId10" Type="http://schemas.openxmlformats.org/officeDocument/2006/relationships/hyperlink" Target="https://app.hubspot.com/contacts/12345678/contact/1010" TargetMode="External"/><Relationship Id="rId11" Type="http://schemas.openxmlformats.org/officeDocument/2006/relationships/hyperlink" Target="https://app.hubspot.com/contacts/12345678/contact/1011" TargetMode="External"/><Relationship Id="rId12" Type="http://schemas.openxmlformats.org/officeDocument/2006/relationships/hyperlink" Target="https://app.hubspot.com/contacts/12345678/contact/1012" TargetMode="External"/><Relationship Id="rId13" Type="http://schemas.openxmlformats.org/officeDocument/2006/relationships/hyperlink" Target="https://app.hubspot.com/contacts/12345678/contact/1013" TargetMode="External"/><Relationship Id="rId14" Type="http://schemas.openxmlformats.org/officeDocument/2006/relationships/hyperlink" Target="https://app.hubspot.com/contacts/12345678/contact/1014" TargetMode="External"/><Relationship Id="rId15" Type="http://schemas.openxmlformats.org/officeDocument/2006/relationships/hyperlink" Target="https://app.hubspot.com/contacts/12345678/contact/1015" TargetMode="External"/><Relationship Id="rId16" Type="http://schemas.openxmlformats.org/officeDocument/2006/relationships/hyperlink" Target="https://app.hubspot.com/contacts/12345678/contact/1016" TargetMode="External"/><Relationship Id="rId17" Type="http://schemas.openxmlformats.org/officeDocument/2006/relationships/hyperlink" Target="https://app.hubspot.com/contacts/12345678/contact/1017" TargetMode="External"/><Relationship Id="rId18" Type="http://schemas.openxmlformats.org/officeDocument/2006/relationships/hyperlink" Target="https://app.hubspot.com/contacts/12345678/contact/1018" TargetMode="External"/><Relationship Id="rId19" Type="http://schemas.openxmlformats.org/officeDocument/2006/relationships/hyperlink" Target="https://app.hubspot.com/contacts/12345678/contact/1019" TargetMode="External"/><Relationship Id="rId20" Type="http://schemas.openxmlformats.org/officeDocument/2006/relationships/hyperlink" Target="https://app.hubspot.com/contacts/12345678/contact/1020" TargetMode="External"/><Relationship Id="rId21" Type="http://schemas.openxmlformats.org/officeDocument/2006/relationships/hyperlink" Target="https://app.hubspot.com/contacts/12345678/contact/1021" TargetMode="External"/><Relationship Id="rId22" Type="http://schemas.openxmlformats.org/officeDocument/2006/relationships/hyperlink" Target="https://app.hubspot.com/contacts/12345678/contact/1022" TargetMode="External"/><Relationship Id="rId23" Type="http://schemas.openxmlformats.org/officeDocument/2006/relationships/hyperlink" Target="https://app.hubspot.com/contacts/12345678/contact/1023" TargetMode="External"/><Relationship Id="rId24" Type="http://schemas.openxmlformats.org/officeDocument/2006/relationships/hyperlink" Target="https://app.hubspot.com/contacts/12345678/contact/1024" TargetMode="External"/><Relationship Id="rId25" Type="http://schemas.openxmlformats.org/officeDocument/2006/relationships/hyperlink" Target="https://app.hubspot.com/contacts/12345678/contact/1025" TargetMode="External"/><Relationship Id="rId26" Type="http://schemas.openxmlformats.org/officeDocument/2006/relationships/hyperlink" Target="https://app.hubspot.com/contacts/12345678/contact/1026" TargetMode="External"/><Relationship Id="rId27" Type="http://schemas.openxmlformats.org/officeDocument/2006/relationships/hyperlink" Target="https://app.hubspot.com/contacts/12345678/contact/1027" TargetMode="External"/><Relationship Id="rId28" Type="http://schemas.openxmlformats.org/officeDocument/2006/relationships/hyperlink" Target="https://app.hubspot.com/contacts/12345678/contact/1028" TargetMode="External"/><Relationship Id="rId29" Type="http://schemas.openxmlformats.org/officeDocument/2006/relationships/hyperlink" Target="https://app.hubspot.com/contacts/12345678/contact/1029" TargetMode="External"/><Relationship Id="rId30" Type="http://schemas.openxmlformats.org/officeDocument/2006/relationships/hyperlink" Target="https://app.hubspot.com/contacts/12345678/contact/1030" TargetMode="External"/><Relationship Id="rId31" Type="http://schemas.openxmlformats.org/officeDocument/2006/relationships/hyperlink" Target="https://app.hubspot.com/contacts/12345678/contact/1031" TargetMode="External"/><Relationship Id="rId32" Type="http://schemas.openxmlformats.org/officeDocument/2006/relationships/hyperlink" Target="https://app.hubspot.com/contacts/12345678/contact/1032" TargetMode="External"/><Relationship Id="rId33" Type="http://schemas.openxmlformats.org/officeDocument/2006/relationships/hyperlink" Target="https://app.hubspot.com/contacts/12345678/contact/1033" TargetMode="External"/><Relationship Id="rId34" Type="http://schemas.openxmlformats.org/officeDocument/2006/relationships/hyperlink" Target="https://app.hubspot.com/contacts/12345678/contact/1034" TargetMode="External"/><Relationship Id="rId35" Type="http://schemas.openxmlformats.org/officeDocument/2006/relationships/hyperlink" Target="https://app.hubspot.com/contacts/12345678/contact/1035" TargetMode="External"/><Relationship Id="rId36" Type="http://schemas.openxmlformats.org/officeDocument/2006/relationships/hyperlink" Target="https://app.hubspot.com/contacts/12345678/contact/1036" TargetMode="External"/><Relationship Id="rId37" Type="http://schemas.openxmlformats.org/officeDocument/2006/relationships/hyperlink" Target="https://app.hubspot.com/contacts/12345678/contact/1037" TargetMode="External"/><Relationship Id="rId38" Type="http://schemas.openxmlformats.org/officeDocument/2006/relationships/hyperlink" Target="https://app.hubspot.com/contacts/12345678/contact/1038" TargetMode="External"/><Relationship Id="rId39" Type="http://schemas.openxmlformats.org/officeDocument/2006/relationships/hyperlink" Target="https://app.hubspot.com/contacts/12345678/contact/1039" TargetMode="External"/><Relationship Id="rId40" Type="http://schemas.openxmlformats.org/officeDocument/2006/relationships/hyperlink" Target="https://app.hubspot.com/contacts/12345678/contact/1040" TargetMode="External"/><Relationship Id="rId41" Type="http://schemas.openxmlformats.org/officeDocument/2006/relationships/hyperlink" Target="https://app.hubspot.com/contacts/12345678/contact/1041" TargetMode="External"/><Relationship Id="rId42" Type="http://schemas.openxmlformats.org/officeDocument/2006/relationships/hyperlink" Target="https://app.hubspot.com/contacts/12345678/contact/1042" TargetMode="External"/><Relationship Id="rId43" Type="http://schemas.openxmlformats.org/officeDocument/2006/relationships/hyperlink" Target="https://app.hubspot.com/contacts/12345678/contact/1043" TargetMode="External"/><Relationship Id="rId44" Type="http://schemas.openxmlformats.org/officeDocument/2006/relationships/hyperlink" Target="https://app.hubspot.com/contacts/12345678/contact/1044" TargetMode="External"/><Relationship Id="rId45" Type="http://schemas.openxmlformats.org/officeDocument/2006/relationships/hyperlink" Target="https://app.hubspot.com/contacts/12345678/contact/1045" TargetMode="External"/><Relationship Id="rId46" Type="http://schemas.openxmlformats.org/officeDocument/2006/relationships/hyperlink" Target="https://app.hubspot.com/contacts/12345678/contact/1046" TargetMode="External"/><Relationship Id="rId47" Type="http://schemas.openxmlformats.org/officeDocument/2006/relationships/hyperlink" Target="https://app.hubspot.com/contacts/12345678/contact/1047" TargetMode="External"/><Relationship Id="rId48" Type="http://schemas.openxmlformats.org/officeDocument/2006/relationships/hyperlink" Target="https://app.hubspot.com/contacts/12345678/contact/1048" TargetMode="External"/><Relationship Id="rId49" Type="http://schemas.openxmlformats.org/officeDocument/2006/relationships/hyperlink" Target="https://app.hubspot.com/contacts/12345678/contact/1049" TargetMode="External"/><Relationship Id="rId50" Type="http://schemas.openxmlformats.org/officeDocument/2006/relationships/hyperlink" Target="https://app.hubspot.com/contacts/12345678/contact/1050" TargetMode="External"/><Relationship Id="rId51" Type="http://schemas.openxmlformats.org/officeDocument/2006/relationships/hyperlink" Target="https://app.hubspot.com/contacts/12345678/contact/1051" TargetMode="External"/><Relationship Id="rId52" Type="http://schemas.openxmlformats.org/officeDocument/2006/relationships/hyperlink" Target="https://app.hubspot.com/contacts/12345678/contact/1052" TargetMode="External"/><Relationship Id="rId53" Type="http://schemas.openxmlformats.org/officeDocument/2006/relationships/hyperlink" Target="https://app.hubspot.com/contacts/12345678/contact/1053" TargetMode="External"/><Relationship Id="rId54" Type="http://schemas.openxmlformats.org/officeDocument/2006/relationships/hyperlink" Target="https://app.hubspot.com/contacts/12345678/contact/1054" TargetMode="External"/><Relationship Id="rId55" Type="http://schemas.openxmlformats.org/officeDocument/2006/relationships/hyperlink" Target="https://app.hubspot.com/contacts/12345678/contact/1055" TargetMode="External"/><Relationship Id="rId56" Type="http://schemas.openxmlformats.org/officeDocument/2006/relationships/hyperlink" Target="https://app.hubspot.com/contacts/12345678/contact/1056" TargetMode="External"/><Relationship Id="rId57" Type="http://schemas.openxmlformats.org/officeDocument/2006/relationships/hyperlink" Target="https://app.hubspot.com/contacts/12345678/contact/1057" TargetMode="External"/><Relationship Id="rId58" Type="http://schemas.openxmlformats.org/officeDocument/2006/relationships/hyperlink" Target="https://app.hubspot.com/contacts/12345678/contact/1058" TargetMode="External"/><Relationship Id="rId59" Type="http://schemas.openxmlformats.org/officeDocument/2006/relationships/hyperlink" Target="https://app.hubspot.com/contacts/12345678/contact/1059" TargetMode="External"/><Relationship Id="rId60" Type="http://schemas.openxmlformats.org/officeDocument/2006/relationships/hyperlink" Target="https://app.hubspot.com/contacts/12345678/contact/1060" TargetMode="External"/><Relationship Id="rId61" Type="http://schemas.openxmlformats.org/officeDocument/2006/relationships/hyperlink" Target="https://app.hubspot.com/contacts/12345678/contact/1061" TargetMode="External"/><Relationship Id="rId62" Type="http://schemas.openxmlformats.org/officeDocument/2006/relationships/hyperlink" Target="https://app.hubspot.com/contacts/12345678/contact/1062" TargetMode="External"/><Relationship Id="rId63" Type="http://schemas.openxmlformats.org/officeDocument/2006/relationships/hyperlink" Target="https://app.hubspot.com/contacts/12345678/contact/1063" TargetMode="External"/><Relationship Id="rId64" Type="http://schemas.openxmlformats.org/officeDocument/2006/relationships/hyperlink" Target="https://app.hubspot.com/contacts/12345678/contact/1064" TargetMode="External"/><Relationship Id="rId65" Type="http://schemas.openxmlformats.org/officeDocument/2006/relationships/hyperlink" Target="https://app.hubspot.com/contacts/12345678/contact/1065" TargetMode="External"/><Relationship Id="rId66" Type="http://schemas.openxmlformats.org/officeDocument/2006/relationships/hyperlink" Target="https://app.hubspot.com/contacts/12345678/contact/1066" TargetMode="External"/><Relationship Id="rId67" Type="http://schemas.openxmlformats.org/officeDocument/2006/relationships/hyperlink" Target="https://app.hubspot.com/contacts/12345678/contact/1067" TargetMode="External"/><Relationship Id="rId68" Type="http://schemas.openxmlformats.org/officeDocument/2006/relationships/hyperlink" Target="https://app.hubspot.com/contacts/12345678/contact/1068" TargetMode="External"/><Relationship Id="rId69" Type="http://schemas.openxmlformats.org/officeDocument/2006/relationships/hyperlink" Target="https://app.hubspot.com/contacts/12345678/contact/1069" TargetMode="External"/><Relationship Id="rId70" Type="http://schemas.openxmlformats.org/officeDocument/2006/relationships/hyperlink" Target="https://app.hubspot.com/contacts/12345678/contact/1070" TargetMode="External"/><Relationship Id="rId71" Type="http://schemas.openxmlformats.org/officeDocument/2006/relationships/hyperlink" Target="https://app.hubspot.com/contacts/12345678/contact/1071" TargetMode="External"/><Relationship Id="rId72" Type="http://schemas.openxmlformats.org/officeDocument/2006/relationships/hyperlink" Target="https://app.hubspot.com/contacts/12345678/contact/1072" TargetMode="External"/><Relationship Id="rId73" Type="http://schemas.openxmlformats.org/officeDocument/2006/relationships/hyperlink" Target="https://app.hubspot.com/contacts/12345678/contact/1073" TargetMode="External"/><Relationship Id="rId74" Type="http://schemas.openxmlformats.org/officeDocument/2006/relationships/hyperlink" Target="https://app.hubspot.com/contacts/12345678/contact/1074" TargetMode="External"/><Relationship Id="rId75" Type="http://schemas.openxmlformats.org/officeDocument/2006/relationships/hyperlink" Target="https://app.hubspot.com/contacts/12345678/contact/1075" TargetMode="External"/></Relationships>
</file>

<file path=xl/worksheets/_rels/sheet6.xml.rels><?xml version="1.0" encoding="UTF-8" standalone="yes"?>
       <Relationships xmlns="http://schemas.openxmlformats.org/package/2006/relationships"><Relationship Id="rId1" Type="http://schemas.openxmlformats.org/officeDocument/2006/relationships/hyperlink" Target="https://app.hubspot.com/contacts/12345678/company/2001" TargetMode="External"/><Relationship Id="rId2" Type="http://schemas.openxmlformats.org/officeDocument/2006/relationships/hyperlink" Target="https://app.hubspot.com/contacts/12345678/company/2002" TargetMode="External"/><Relationship Id="rId3" Type="http://schemas.openxmlformats.org/officeDocument/2006/relationships/hyperlink" Target="https://app.hubspot.com/contacts/12345678/company/2003" TargetMode="External"/><Relationship Id="rId4" Type="http://schemas.openxmlformats.org/officeDocument/2006/relationships/hyperlink" Target="https://app.hubspot.com/contacts/12345678/company/2004" TargetMode="External"/><Relationship Id="rId5" Type="http://schemas.openxmlformats.org/officeDocument/2006/relationships/hyperlink" Target="https://app.hubspot.com/contacts/12345678/company/2005" TargetMode="External"/><Relationship Id="rId6" Type="http://schemas.openxmlformats.org/officeDocument/2006/relationships/hyperlink" Target="https://app.hubspot.com/contacts/12345678/company/2006" TargetMode="External"/><Relationship Id="rId7" Type="http://schemas.openxmlformats.org/officeDocument/2006/relationships/hyperlink" Target="https://app.hubspot.com/contacts/12345678/company/2007" TargetMode="External"/><Relationship Id="rId8" Type="http://schemas.openxmlformats.org/officeDocument/2006/relationships/hyperlink" Target="https://app.hubspot.com/contacts/12345678/company/2008" TargetMode="External"/><Relationship Id="rId9" Type="http://schemas.openxmlformats.org/officeDocument/2006/relationships/hyperlink" Target="https://app.hubspot.com/contacts/12345678/company/2009" TargetMode="External"/><Relationship Id="rId10" Type="http://schemas.openxmlformats.org/officeDocument/2006/relationships/hyperlink" Target="https://app.hubspot.com/contacts/12345678/company/2010" TargetMode="External"/><Relationship Id="rId11" Type="http://schemas.openxmlformats.org/officeDocument/2006/relationships/hyperlink" Target="https://app.hubspot.com/contacts/12345678/company/2011" TargetMode="External"/><Relationship Id="rId12" Type="http://schemas.openxmlformats.org/officeDocument/2006/relationships/hyperlink" Target="https://app.hubspot.com/contacts/12345678/company/2012" TargetMode="External"/><Relationship Id="rId13" Type="http://schemas.openxmlformats.org/officeDocument/2006/relationships/hyperlink" Target="https://app.hubspot.com/contacts/12345678/company/2013" TargetMode="External"/><Relationship Id="rId14" Type="http://schemas.openxmlformats.org/officeDocument/2006/relationships/hyperlink" Target="https://app.hubspot.com/contacts/12345678/company/2014" TargetMode="External"/><Relationship Id="rId15" Type="http://schemas.openxmlformats.org/officeDocument/2006/relationships/hyperlink" Target="https://app.hubspot.com/contacts/12345678/company/2015" TargetMode="External"/><Relationship Id="rId16" Type="http://schemas.openxmlformats.org/officeDocument/2006/relationships/hyperlink" Target="https://app.hubspot.com/contacts/12345678/company/2016" TargetMode="External"/><Relationship Id="rId17" Type="http://schemas.openxmlformats.org/officeDocument/2006/relationships/hyperlink" Target="https://app.hubspot.com/contacts/12345678/company/2017" TargetMode="External"/><Relationship Id="rId18" Type="http://schemas.openxmlformats.org/officeDocument/2006/relationships/hyperlink" Target="https://app.hubspot.com/contacts/12345678/company/2018" TargetMode="External"/><Relationship Id="rId19" Type="http://schemas.openxmlformats.org/officeDocument/2006/relationships/hyperlink" Target="https://app.hubspot.com/contacts/12345678/company/2019" TargetMode="External"/><Relationship Id="rId20" Type="http://schemas.openxmlformats.org/officeDocument/2006/relationships/hyperlink" Target="https://app.hubspot.com/contacts/12345678/company/2020" TargetMode="External"/><Relationship Id="rId21" Type="http://schemas.openxmlformats.org/officeDocument/2006/relationships/hyperlink" Target="https://app.hubspot.com/contacts/12345678/company/2021" TargetMode="External"/><Relationship Id="rId22" Type="http://schemas.openxmlformats.org/officeDocument/2006/relationships/hyperlink" Target="https://app.hubspot.com/contacts/12345678/company/2022" TargetMode="External"/><Relationship Id="rId23" Type="http://schemas.openxmlformats.org/officeDocument/2006/relationships/hyperlink" Target="https://app.hubspot.com/contacts/12345678/company/2023" TargetMode="External"/><Relationship Id="rId24" Type="http://schemas.openxmlformats.org/officeDocument/2006/relationships/hyperlink" Target="https://app.hubspot.com/contacts/12345678/company/2024" TargetMode="External"/><Relationship Id="rId25" Type="http://schemas.openxmlformats.org/officeDocument/2006/relationships/hyperlink" Target="https://app.hubspot.com/contacts/12345678/company/2025" TargetMode="External"/><Relationship Id="rId26" Type="http://schemas.openxmlformats.org/officeDocument/2006/relationships/hyperlink" Target="https://app.hubspot.com/contacts/12345678/company/2026" TargetMode="External"/><Relationship Id="rId27" Type="http://schemas.openxmlformats.org/officeDocument/2006/relationships/hyperlink" Target="https://app.hubspot.com/contacts/12345678/company/2027" TargetMode="External"/><Relationship Id="rId28" Type="http://schemas.openxmlformats.org/officeDocument/2006/relationships/hyperlink" Target="https://app.hubspot.com/contacts/12345678/company/2028" TargetMode="External"/><Relationship Id="rId29" Type="http://schemas.openxmlformats.org/officeDocument/2006/relationships/hyperlink" Target="https://app.hubspot.com/contacts/12345678/company/2029" TargetMode="External"/><Relationship Id="rId30" Type="http://schemas.openxmlformats.org/officeDocument/2006/relationships/hyperlink" Target="https://app.hubspot.com/contacts/12345678/company/2030" TargetMode="External"/><Relationship Id="rId31" Type="http://schemas.openxmlformats.org/officeDocument/2006/relationships/hyperlink" Target="https://app.hubspot.com/contacts/12345678/company/2031" TargetMode="External"/><Relationship Id="rId32" Type="http://schemas.openxmlformats.org/officeDocument/2006/relationships/hyperlink" Target="https://app.hubspot.com/contacts/12345678/company/2032" TargetMode="External"/><Relationship Id="rId33" Type="http://schemas.openxmlformats.org/officeDocument/2006/relationships/hyperlink" Target="https://app.hubspot.com/contacts/12345678/company/2033" TargetMode="External"/><Relationship Id="rId34" Type="http://schemas.openxmlformats.org/officeDocument/2006/relationships/hyperlink" Target="https://app.hubspot.com/contacts/12345678/company/2034" TargetMode="External"/><Relationship Id="rId35" Type="http://schemas.openxmlformats.org/officeDocument/2006/relationships/hyperlink" Target="https://app.hubspot.com/contacts/12345678/company/2035" TargetMode="External"/><Relationship Id="rId36" Type="http://schemas.openxmlformats.org/officeDocument/2006/relationships/hyperlink" Target="https://app.hubspot.com/contacts/12345678/company/2036" TargetMode="External"/><Relationship Id="rId37" Type="http://schemas.openxmlformats.org/officeDocument/2006/relationships/hyperlink" Target="https://app.hubspot.com/contacts/12345678/company/2037" TargetMode="External"/><Relationship Id="rId38" Type="http://schemas.openxmlformats.org/officeDocument/2006/relationships/hyperlink" Target="https://app.hubspot.com/contacts/12345678/company/2038" TargetMode="External"/><Relationship Id="rId39" Type="http://schemas.openxmlformats.org/officeDocument/2006/relationships/hyperlink" Target="https://app.hubspot.com/contacts/12345678/company/2039" TargetMode="External"/><Relationship Id="rId40" Type="http://schemas.openxmlformats.org/officeDocument/2006/relationships/hyperlink" Target="https://app.hubspot.com/contacts/12345678/company/2040" TargetMode="External"/><Relationship Id="rId41" Type="http://schemas.openxmlformats.org/officeDocument/2006/relationships/hyperlink" Target="https://app.hubspot.com/contacts/12345678/company/2041" TargetMode="External"/><Relationship Id="rId42" Type="http://schemas.openxmlformats.org/officeDocument/2006/relationships/hyperlink" Target="https://app.hubspot.com/contacts/12345678/company/2042" TargetMode="External"/><Relationship Id="rId43" Type="http://schemas.openxmlformats.org/officeDocument/2006/relationships/hyperlink" Target="https://app.hubspot.com/contacts/12345678/company/2043" TargetMode="External"/><Relationship Id="rId44" Type="http://schemas.openxmlformats.org/officeDocument/2006/relationships/hyperlink" Target="https://app.hubspot.com/contacts/12345678/company/2044" TargetMode="External"/><Relationship Id="rId45" Type="http://schemas.openxmlformats.org/officeDocument/2006/relationships/hyperlink" Target="https://app.hubspot.com/contacts/12345678/company/2045" TargetMode="External"/></Relationships>
</file>

<file path=xl/worksheets/_rels/sheet7.xml.rels><?xml version="1.0" encoding="UTF-8" standalone="yes"?>
       <Relationships xmlns="http://schemas.openxmlformats.org/package/2006/relationships"><Relationship Id="rId1" Type="http://schemas.openxmlformats.org/officeDocument/2006/relationships/hyperlink" Target="https://app.hubspot.com/contacts/12345678/deal/3001" TargetMode="External"/><Relationship Id="rId2" Type="http://schemas.openxmlformats.org/officeDocument/2006/relationships/hyperlink" Target="https://app.hubspot.com/contacts/12345678/deal/3002" TargetMode="External"/><Relationship Id="rId3" Type="http://schemas.openxmlformats.org/officeDocument/2006/relationships/hyperlink" Target="https://app.hubspot.com/contacts/12345678/deal/3003" TargetMode="External"/><Relationship Id="rId4" Type="http://schemas.openxmlformats.org/officeDocument/2006/relationships/hyperlink" Target="https://app.hubspot.com/contacts/12345678/deal/3004" TargetMode="External"/><Relationship Id="rId5" Type="http://schemas.openxmlformats.org/officeDocument/2006/relationships/hyperlink" Target="https://app.hubspot.com/contacts/12345678/deal/3005" TargetMode="External"/><Relationship Id="rId6" Type="http://schemas.openxmlformats.org/officeDocument/2006/relationships/hyperlink" Target="https://app.hubspot.com/contacts/12345678/deal/3006" TargetMode="External"/><Relationship Id="rId7" Type="http://schemas.openxmlformats.org/officeDocument/2006/relationships/hyperlink" Target="https://app.hubspot.com/contacts/12345678/deal/3007" TargetMode="External"/><Relationship Id="rId8" Type="http://schemas.openxmlformats.org/officeDocument/2006/relationships/hyperlink" Target="https://app.hubspot.com/contacts/12345678/deal/3008" TargetMode="External"/><Relationship Id="rId9" Type="http://schemas.openxmlformats.org/officeDocument/2006/relationships/hyperlink" Target="https://app.hubspot.com/contacts/12345678/deal/3009" TargetMode="External"/><Relationship Id="rId10" Type="http://schemas.openxmlformats.org/officeDocument/2006/relationships/hyperlink" Target="https://app.hubspot.com/contacts/12345678/deal/3010" TargetMode="External"/><Relationship Id="rId11" Type="http://schemas.openxmlformats.org/officeDocument/2006/relationships/hyperlink" Target="https://app.hubspot.com/contacts/12345678/deal/3011" TargetMode="External"/><Relationship Id="rId12" Type="http://schemas.openxmlformats.org/officeDocument/2006/relationships/hyperlink" Target="https://app.hubspot.com/contacts/12345678/deal/3012" TargetMode="External"/><Relationship Id="rId13" Type="http://schemas.openxmlformats.org/officeDocument/2006/relationships/hyperlink" Target="https://app.hubspot.com/contacts/12345678/deal/3013" TargetMode="External"/><Relationship Id="rId14" Type="http://schemas.openxmlformats.org/officeDocument/2006/relationships/hyperlink" Target="https://app.hubspot.com/contacts/12345678/deal/3014" TargetMode="External"/><Relationship Id="rId15" Type="http://schemas.openxmlformats.org/officeDocument/2006/relationships/hyperlink" Target="https://app.hubspot.com/contacts/12345678/deal/3015" TargetMode="External"/><Relationship Id="rId16" Type="http://schemas.openxmlformats.org/officeDocument/2006/relationships/hyperlink" Target="https://app.hubspot.com/contacts/12345678/deal/3016" TargetMode="External"/><Relationship Id="rId17" Type="http://schemas.openxmlformats.org/officeDocument/2006/relationships/hyperlink" Target="https://app.hubspot.com/contacts/12345678/deal/3017" TargetMode="External"/><Relationship Id="rId18" Type="http://schemas.openxmlformats.org/officeDocument/2006/relationships/hyperlink" Target="https://app.hubspot.com/contacts/12345678/deal/3018" TargetMode="External"/><Relationship Id="rId19" Type="http://schemas.openxmlformats.org/officeDocument/2006/relationships/hyperlink" Target="https://app.hubspot.com/contacts/12345678/deal/3019" TargetMode="External"/><Relationship Id="rId20" Type="http://schemas.openxmlformats.org/officeDocument/2006/relationships/hyperlink" Target="https://app.hubspot.com/contacts/12345678/deal/3020" TargetMode="External"/><Relationship Id="rId21" Type="http://schemas.openxmlformats.org/officeDocument/2006/relationships/hyperlink" Target="https://app.hubspot.com/contacts/12345678/deal/3021" TargetMode="External"/><Relationship Id="rId22" Type="http://schemas.openxmlformats.org/officeDocument/2006/relationships/hyperlink" Target="https://app.hubspot.com/contacts/12345678/deal/3022" TargetMode="External"/><Relationship Id="rId23" Type="http://schemas.openxmlformats.org/officeDocument/2006/relationships/hyperlink" Target="https://app.hubspot.com/contacts/12345678/deal/3023" TargetMode="External"/><Relationship Id="rId24" Type="http://schemas.openxmlformats.org/officeDocument/2006/relationships/hyperlink" Target="https://app.hubspot.com/contacts/12345678/deal/3024" TargetMode="External"/><Relationship Id="rId25" Type="http://schemas.openxmlformats.org/officeDocument/2006/relationships/hyperlink" Target="https://app.hubspot.com/contacts/12345678/deal/3025" TargetMode="External"/><Relationship Id="rId26" Type="http://schemas.openxmlformats.org/officeDocument/2006/relationships/hyperlink" Target="https://app.hubspot.com/contacts/12345678/deal/3026" TargetMode="External"/><Relationship Id="rId27" Type="http://schemas.openxmlformats.org/officeDocument/2006/relationships/hyperlink" Target="https://app.hubspot.com/contacts/12345678/deal/3027" TargetMode="External"/><Relationship Id="rId28" Type="http://schemas.openxmlformats.org/officeDocument/2006/relationships/hyperlink" Target="https://app.hubspot.com/contacts/12345678/deal/3028" TargetMode="External"/><Relationship Id="rId29" Type="http://schemas.openxmlformats.org/officeDocument/2006/relationships/hyperlink" Target="https://app.hubspot.com/contacts/12345678/deal/3029" TargetMode="External"/><Relationship Id="rId30" Type="http://schemas.openxmlformats.org/officeDocument/2006/relationships/hyperlink" Target="https://app.hubspot.com/contacts/12345678/deal/3030" TargetMode="External"/><Relationship Id="rId31" Type="http://schemas.openxmlformats.org/officeDocument/2006/relationships/hyperlink" Target="https://app.hubspot.com/contacts/12345678/deal/3031" TargetMode="External"/><Relationship Id="rId32" Type="http://schemas.openxmlformats.org/officeDocument/2006/relationships/hyperlink" Target="https://app.hubspot.com/contacts/12345678/deal/3032" TargetMode="External"/><Relationship Id="rId33" Type="http://schemas.openxmlformats.org/officeDocument/2006/relationships/hyperlink" Target="https://app.hubspot.com/contacts/12345678/deal/3033" TargetMode="External"/><Relationship Id="rId34" Type="http://schemas.openxmlformats.org/officeDocument/2006/relationships/hyperlink" Target="https://app.hubspot.com/contacts/12345678/deal/3034" TargetMode="External"/><Relationship Id="rId35" Type="http://schemas.openxmlformats.org/officeDocument/2006/relationships/hyperlink" Target="https://app.hubspot.com/contacts/12345678/deal/3035" TargetMode="External"/><Relationship Id="rId36" Type="http://schemas.openxmlformats.org/officeDocument/2006/relationships/hyperlink" Target="https://app.hubspot.com/contacts/12345678/deal/3036" TargetMode="External"/><Relationship Id="rId37" Type="http://schemas.openxmlformats.org/officeDocument/2006/relationships/hyperlink" Target="https://app.hubspot.com/contacts/12345678/deal/3037" TargetMode="External"/><Relationship Id="rId38" Type="http://schemas.openxmlformats.org/officeDocument/2006/relationships/hyperlink" Target="https://app.hubspot.com/contacts/12345678/deal/3038" TargetMode="External"/><Relationship Id="rId39" Type="http://schemas.openxmlformats.org/officeDocument/2006/relationships/hyperlink" Target="https://app.hubspot.com/contacts/12345678/deal/3039" TargetMode="External"/><Relationship Id="rId40" Type="http://schemas.openxmlformats.org/officeDocument/2006/relationships/hyperlink" Target="https://app.hubspot.com/contacts/12345678/deal/3040" TargetMode="External"/></Relationships>
</file>

<file path=xl/worksheets/_rels/sheet9.xml.rels><?xml version="1.0" encoding="UTF-8" standalone="yes"?>
       <Relationships xmlns="http://schemas.openxmlformats.org/package/2006/relationships"><Relationship Id="rId1" Type="http://schemas.openxmlformats.org/officeDocument/2006/relationships/hyperlink" Target="https://app.hubspot.com/contacts/12345678/record/0-1/1002" TargetMode="External"/><Relationship Id="rId2" Type="http://schemas.openxmlformats.org/officeDocument/2006/relationships/hyperlink" Target="https://app.hubspot.com/contacts/12345678/record/0-1/3001" TargetMode="External"/><Relationship Id="rId3" Type="http://schemas.openxmlformats.org/officeDocument/2006/relationships/hyperlink" Target="https://app.hubspot.com/contacts/12345678/record/0-1/GAP-3" TargetMode="External"/><Relationship Id="rId4" Type="http://schemas.openxmlformats.org/officeDocument/2006/relationships/hyperlink" Target="https://app.hubspot.com/contacts/12345678/record/0-1/GAP-4" TargetMode="External"/><Relationship Id="rId5" Type="http://schemas.openxmlformats.org/officeDocument/2006/relationships/hyperlink" Target="https://app.hubspot.com/contacts/12345678/record/0-1/GAP-5" TargetMode="External"/><Relationship Id="rId6" Type="http://schemas.openxmlformats.org/officeDocument/2006/relationships/hyperlink" Target="https://app.hubspot.com/contacts/12345678/record/0-1/GAP-6" TargetMode="External"/><Relationship Id="rId7" Type="http://schemas.openxmlformats.org/officeDocument/2006/relationships/hyperlink" Target="https://app.hubspot.com/contacts/12345678/record/0-1/GAP-7" TargetMode="External"/><Relationship Id="rId8" Type="http://schemas.openxmlformats.org/officeDocument/2006/relationships/hyperlink" Target="https://app.hubspot.com/contacts/12345678/record/0-1/GAP-8" TargetMode="External"/><Relationship Id="rId9" Type="http://schemas.openxmlformats.org/officeDocument/2006/relationships/hyperlink" Target="https://app.hubspot.com/contacts/12345678/record/0-1/GAP-9" TargetMode="External"/><Relationship Id="rId10" Type="http://schemas.openxmlformats.org/officeDocument/2006/relationships/hyperlink" Target="https://app.hubspot.com/contacts/12345678/record/0-1/GAP-10" TargetMode="External"/><Relationship Id="rId11" Type="http://schemas.openxmlformats.org/officeDocument/2006/relationships/hyperlink" Target="https://app.hubspot.com/contacts/12345678/record/0-1/GAP-11" TargetMode="External"/><Relationship Id="rId12" Type="http://schemas.openxmlformats.org/officeDocument/2006/relationships/hyperlink" Target="https://app.hubspot.com/contacts/12345678/record/0-1/GAP-12" TargetMode="External"/><Relationship Id="rId13" Type="http://schemas.openxmlformats.org/officeDocument/2006/relationships/hyperlink" Target="https://app.hubspot.com/contacts/12345678/record/0-1/GAP-13" TargetMode="External"/><Relationship Id="rId14" Type="http://schemas.openxmlformats.org/officeDocument/2006/relationships/hyperlink" Target="https://app.hubspot.com/contacts/12345678/record/0-1/GAP-14" TargetMode="External"/><Relationship Id="rId15" Type="http://schemas.openxmlformats.org/officeDocument/2006/relationships/hyperlink" Target="https://app.hubspot.com/contacts/12345678/record/0-1/GAP-15" TargetMode="External"/><Relationship Id="rId16" Type="http://schemas.openxmlformats.org/officeDocument/2006/relationships/hyperlink" Target="https://app.hubspot.com/contacts/12345678/record/0-1/GAP-16" TargetMode="External"/><Relationship Id="rId17" Type="http://schemas.openxmlformats.org/officeDocument/2006/relationships/hyperlink" Target="https://app.hubspot.com/contacts/12345678/record/0-1/GAP-17" TargetMode="External"/><Relationship Id="rId18" Type="http://schemas.openxmlformats.org/officeDocument/2006/relationships/hyperlink" Target="https://app.hubspot.com/contacts/12345678/record/0-1/GAP-18" TargetMode="External"/><Relationship Id="rId19" Type="http://schemas.openxmlformats.org/officeDocument/2006/relationships/hyperlink" Target="https://app.hubspot.com/contacts/12345678/record/0-1/GAP-19" TargetMode="External"/><Relationship Id="rId20" Type="http://schemas.openxmlformats.org/officeDocument/2006/relationships/hyperlink" Target="https://app.hubspot.com/contacts/12345678/record/0-1/GAP-20" TargetMode="External"/><Relationship Id="rId21" Type="http://schemas.openxmlformats.org/officeDocument/2006/relationships/hyperlink" Target="https://app.hubspot.com/contacts/12345678/record/0-1/GAP-21" TargetMode="External"/><Relationship Id="rId22" Type="http://schemas.openxmlformats.org/officeDocument/2006/relationships/hyperlink" Target="https://app.hubspot.com/contacts/12345678/record/0-1/GAP-22" TargetMode="External"/><Relationship Id="rId23" Type="http://schemas.openxmlformats.org/officeDocument/2006/relationships/hyperlink" Target="https://app.hubspot.com/contacts/12345678/record/0-1/GAP-23" TargetMode="External"/><Relationship Id="rId24" Type="http://schemas.openxmlformats.org/officeDocument/2006/relationships/hyperlink" Target="https://app.hubspot.com/contacts/12345678/record/0-1/GAP-24" TargetMode="External"/><Relationship Id="rId25" Type="http://schemas.openxmlformats.org/officeDocument/2006/relationships/hyperlink" Target="https://app.hubspot.com/contacts/12345678/record/0-1/GAP-25" TargetMode="External"/><Relationship Id="rId26" Type="http://schemas.openxmlformats.org/officeDocument/2006/relationships/hyperlink" Target="https://app.hubspot.com/contacts/12345678/record/0-1/GAP-26" TargetMode="External"/><Relationship Id="rId27" Type="http://schemas.openxmlformats.org/officeDocument/2006/relationships/hyperlink" Target="https://app.hubspot.com/contacts/12345678/record/0-1/GAP-27" TargetMode="External"/><Relationship Id="rId28" Type="http://schemas.openxmlformats.org/officeDocument/2006/relationships/hyperlink" Target="https://app.hubspot.com/contacts/12345678/record/0-1/GAP-28" TargetMode="External"/><Relationship Id="rId29" Type="http://schemas.openxmlformats.org/officeDocument/2006/relationships/hyperlink" Target="https://app.hubspot.com/contacts/12345678/record/0-1/GAP-29" TargetMode="External"/><Relationship Id="rId30" Type="http://schemas.openxmlformats.org/officeDocument/2006/relationships/hyperlink" Target="https://app.hubspot.com/contacts/12345678/record/0-1/GAP-30" TargetMode="External"/><Relationship Id="rId31" Type="http://schemas.openxmlformats.org/officeDocument/2006/relationships/hyperlink" Target="https://app.hubspot.com/contacts/12345678/record/0-1/GAP-31" TargetMode="External"/><Relationship Id="rId32" Type="http://schemas.openxmlformats.org/officeDocument/2006/relationships/hyperlink" Target="https://app.hubspot.com/contacts/12345678/record/0-1/GAP-32" TargetMode="External"/><Relationship Id="rId33" Type="http://schemas.openxmlformats.org/officeDocument/2006/relationships/hyperlink" Target="https://app.hubspot.com/contacts/12345678/record/0-1/GAP-33" TargetMode="External"/><Relationship Id="rId34" Type="http://schemas.openxmlformats.org/officeDocument/2006/relationships/hyperlink" Target="https://app.hubspot.com/contacts/12345678/record/0-1/GAP-34" TargetMode="External"/><Relationship Id="rId35" Type="http://schemas.openxmlformats.org/officeDocument/2006/relationships/hyperlink" Target="https://app.hubspot.com/contacts/12345678/record/0-1/GAP-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28" customWidth="1"/>
    <col min="2" max="2" width="60" customWidth="1"/>
  </cols>
  <sheetData>
    <row r="1" ht="34" customHeight="1" spans="1:2" x14ac:dyDescent="0.25">
      <c r="A1" s="1" t="str">
        <v>Field</v>
      </c>
      <c r="B1" s="1" t="str">
        <v>Value</v>
      </c>
    </row>
    <row r="2" ht="22" customHeight="1" spans="1:2" x14ac:dyDescent="0.25">
      <c r="A2" s="2" t="str">
        <v>Portal</v>
      </c>
      <c r="B2" s="3" t="str">
        <v>Acme Europe</v>
      </c>
    </row>
    <row r="3" ht="22" customHeight="1" spans="1:2" x14ac:dyDescent="0.25">
      <c r="A3" s="4" t="str">
        <v>HubSpot Portal ID</v>
      </c>
      <c r="B3" s="5" t="str">
        <v>12345678</v>
      </c>
    </row>
    <row r="4" ht="22" customHeight="1" spans="1:2" x14ac:dyDescent="0.25">
      <c r="A4" s="2" t="str">
        <v>Audit run</v>
      </c>
      <c r="B4" s="3" t="str">
        <v>audit_2026_07_28_full</v>
      </c>
    </row>
    <row r="5" ht="22" customHeight="1" spans="1:2" x14ac:dyDescent="0.25">
      <c r="A5" s="4" t="str">
        <v>Started</v>
      </c>
      <c r="B5" s="6">
        <v>46231.375</v>
      </c>
    </row>
    <row r="6" ht="22" customHeight="1" spans="1:2" x14ac:dyDescent="0.25">
      <c r="A6" s="2" t="str">
        <v>Completed</v>
      </c>
      <c r="B6" s="7">
        <v>46231.39583333333</v>
      </c>
    </row>
    <row r="7" ht="22" customHeight="1" spans="1:2" x14ac:dyDescent="0.25">
      <c r="A7" s="4" t="str">
        <v>Coverage</v>
      </c>
      <c r="B7" s="5" t="str">
        <v>Full</v>
      </c>
    </row>
    <row r="8" ht="22" customHeight="1" spans="1:2" x14ac:dyDescent="0.25">
      <c r="A8" s="2" t="str">
        <v>Contacts scanned</v>
      </c>
      <c r="B8" s="3">
        <v>68420</v>
      </c>
    </row>
    <row r="9" ht="22" customHeight="1" spans="1:2" x14ac:dyDescent="0.25">
      <c r="A9" s="4" t="str">
        <v>Companies scanned</v>
      </c>
      <c r="B9" s="5">
        <v>12860</v>
      </c>
    </row>
    <row r="10" ht="22" customHeight="1" spans="1:2" x14ac:dyDescent="0.25">
      <c r="A10" s="2" t="str">
        <v>Deals scanned</v>
      </c>
      <c r="B10" s="3">
        <v>8415</v>
      </c>
    </row>
    <row r="11" ht="42" customHeight="1" spans="1:2" x14ac:dyDescent="0.25">
      <c r="A11" s="4" t="str">
        <v>Extended coverage included</v>
      </c>
      <c r="B11" s="5" t="str">
        <v>Lead, Quote, Task, Meeting, Call, Product, Line item, Goal, Property, List, Campaign, Sequence, Workflow</v>
      </c>
    </row>
    <row r="12" ht="22" customHeight="1" spans="1:2" x14ac:dyDescent="0.25">
      <c r="A12" s="2" t="str">
        <v>Stale threshold</v>
      </c>
      <c r="B12" s="3" t="str">
        <v>180 days</v>
      </c>
    </row>
    <row r="13" ht="22" customHeight="1" spans="1:2" x14ac:dyDescent="0.25">
      <c r="A13" s="4" t="str">
        <v>HubSpot access</v>
      </c>
      <c r="B13" s="5" t="str">
        <v>Read only</v>
      </c>
    </row>
    <row r="14" ht="22" customHeight="1" spans="1:2" x14ac:dyDescent="0.25">
      <c r="A14" s="2" t="str">
        <v>HubSpot sensitive-data scopes</v>
      </c>
      <c r="B14" s="3" t="str">
        <v>Not requested</v>
      </c>
    </row>
    <row r="15" ht="22" customHeight="1" spans="1:2" x14ac:dyDescent="0.25">
      <c r="A15" s="4" t="str">
        <v>Workbook purpose</v>
      </c>
      <c r="B15" s="5" t="str">
        <v>Record-level review and implementation planning</v>
      </c>
    </row>
    <row r="16" ht="42" customHeight="1" spans="1:2" x14ac:dyDescent="0.25">
      <c r="A16" s="2" t="str">
        <v>Start with</v>
      </c>
      <c r="B16" s="3" t="str">
        <v>02 Priority Plan, then use the object and evidence tabs for the affected records.</v>
      </c>
    </row>
    <row r="17" ht="22" customHeight="1" spans="1:2" x14ac:dyDescent="0.25">
      <c r="A17" s="4" t="str">
        <v>Editable fields</v>
      </c>
      <c r="B17" s="5" t="str">
        <v>Cyan cells are workbook-only decisions, owners, dates, and notes.</v>
      </c>
    </row>
    <row r="18" ht="42" customHeight="1" spans="1:2" x14ac:dyDescent="0.25">
      <c r="A18" s="2" t="str">
        <v>HubSpot changes</v>
      </c>
      <c r="B18" s="3" t="str">
        <v>None. This workbook does not write, merge, archive, or update HubSpot records.</v>
      </c>
    </row>
    <row r="19" ht="42" customHeight="1" spans="1:2" x14ac:dyDescent="0.25">
      <c r="A19" s="4" t="str">
        <v>Generated file</v>
      </c>
      <c r="B19" s="5" t="str">
        <v>The workbook is streamed for download and is not archived by the application.</v>
      </c>
    </row>
    <row r="20" ht="22" customHeight="1" spans="1:2" x14ac:dyDescent="0.25">
      <c r="A20" s="2" t="str">
        <v>Audit profile</v>
      </c>
      <c r="B20" s="3" t="str">
        <v>Core CRM Audit</v>
      </c>
    </row>
    <row r="21" ht="22" customHeight="1" spans="1:2" x14ac:dyDescent="0.25">
      <c r="A21" s="4" t="str">
        <v>CRM Health Score</v>
      </c>
      <c r="B21" s="5">
        <v>64</v>
      </c>
    </row>
    <row r="22" ht="22" customHeight="1" spans="1:2" x14ac:dyDescent="0.25">
      <c r="A22" s="2" t="str">
        <v>Score model</v>
      </c>
      <c r="B22" s="3" t="str">
        <v>crm-health-v3</v>
      </c>
    </row>
    <row r="23" ht="42" customHeight="1" spans="1:2" x14ac:dyDescent="0.25">
      <c r="A23" s="4" t="str">
        <v>Score conclusion</v>
      </c>
      <c r="B23" s="5" t="str">
        <v>Contact ownership and overdue deal close dates are the most urgent improvement areas.</v>
      </c>
    </row>
    <row r="24" ht="22" customHeight="1" spans="1:2" x14ac:dyDescent="0.25">
      <c r="A24" s="2" t="str">
        <v>Health tier</v>
      </c>
      <c r="B24" s="3" t="str">
        <v>At risk</v>
      </c>
    </row>
    <row r="25" ht="22" customHeight="1" spans="1:2" x14ac:dyDescent="0.25">
      <c r="A25" s="4" t="str">
        <v>Recommended action window</v>
      </c>
      <c r="B25" s="5" t="str">
        <v>Begin a structured recovery plan within 14 days</v>
      </c>
    </row>
    <row r="26" ht="42" customHeight="1" spans="1:2" x14ac:dyDescent="0.25">
      <c r="A26" s="2" t="str">
        <v>Priority 1</v>
      </c>
      <c r="B26" s="3" t="str">
        <v>Missing owner · 3421 affected · Apply reviewed ownership rules and assign accountable teams.</v>
      </c>
    </row>
    <row r="27" ht="42" customHeight="1" spans="1:2" x14ac:dyDescent="0.25">
      <c r="A27" s="4" t="str">
        <v>Priority 2</v>
      </c>
      <c r="B27" s="5" t="str">
        <v>Bounced or undeliverable · 1284 affected · Suppress or correct invalid addresses after record-level review.</v>
      </c>
    </row>
    <row r="28" ht="42" customHeight="1" spans="1:2" x14ac:dyDescent="0.25">
      <c r="A28" s="2" t="str">
        <v>Priority 3</v>
      </c>
      <c r="B28" s="3" t="str">
        <v>Overdue open task · 963 affected · Re-prioritise, complete or close outdated tasks with owners.</v>
      </c>
    </row>
    <row r="29" ht="42" customHeight="1" spans="1:2" x14ac:dyDescent="0.25">
      <c r="A29" s="4" t="str">
        <v>Priority 4</v>
      </c>
      <c r="B29" s="5" t="str">
        <v>Missing owner · 643 affected · Review company ownership in HubSpot.</v>
      </c>
    </row>
    <row r="30" ht="42" customHeight="1" spans="1:2" x14ac:dyDescent="0.25">
      <c r="A30" s="2" t="str">
        <v>Priority 5</v>
      </c>
      <c r="B30" s="3" t="str">
        <v>Missing contact association · 529 affected · Review and associate the relevant buying contact in HubSpot.</v>
      </c>
    </row>
  </sheetData>
  <autoFilter ref="A1:B30"/>
  <sheetProtection sheet="1" sort="0" autoFilter="0" algorithmName="SHA-512" hashValue="ORAUl0aynZ+4PvihLN8qyD4K675ueaepXRVIva0WH8PoWe9CVRZQLAE0oX6HTU2EJciduyqDoGEsVp6JBgWEmw==" saltValue="lmumQoqeb/EIOPoob//LFA==" spinCount="100000"/>
  <pageMargins left="0.25" right="0.25" top="0.5" bottom="0.5" header="0.2" footer="0.2"/>
  <pageSetup orientation="landscape" fitToWidth="1" fitToHeigh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4" customWidth="1"/>
    <col min="2" max="3" width="28" customWidth="1"/>
    <col min="4" max="4" width="18" customWidth="1"/>
    <col min="5" max="5" width="20" customWidth="1"/>
    <col min="6" max="6" width="18" customWidth="1"/>
    <col min="7" max="7" width="22" customWidth="1"/>
    <col min="8" max="8" width="20" customWidth="1"/>
    <col min="9" max="9" width="22" customWidth="1"/>
    <col min="10" max="10" width="48" customWidth="1"/>
    <col min="11" max="12" width="24" customWidth="1"/>
    <col min="13" max="13" width="44" customWidth="1"/>
  </cols>
  <sheetData>
    <row r="1" ht="34" customHeight="1" spans="1:13" x14ac:dyDescent="0.25">
      <c r="A1" s="1" t="str">
        <v>Object</v>
      </c>
      <c r="B1" s="1" t="str">
        <v>Property internal name</v>
      </c>
      <c r="C1" s="1" t="str">
        <v>Property label</v>
      </c>
      <c r="D1" s="1" t="str">
        <v>Property type</v>
      </c>
      <c r="E1" s="1" t="str">
        <v>Records populated</v>
      </c>
      <c r="F1" s="1" t="str">
        <v>Records missing</v>
      </c>
      <c r="G1" s="1" t="str">
        <v>Coverage percentage</v>
      </c>
      <c r="H1" s="1" t="str">
        <v>Required by audit</v>
      </c>
      <c r="I1" s="1" t="str">
        <v>Coverage status</v>
      </c>
      <c r="J1" s="1" t="str">
        <v>Recommended review</v>
      </c>
      <c r="K1" s="1" t="str">
        <v>Decision (workbook only)</v>
      </c>
      <c r="L1" s="1" t="str">
        <v>Implementation owner</v>
      </c>
      <c r="M1" s="1" t="str">
        <v>Notes</v>
      </c>
    </row>
    <row r="2" ht="38" customHeight="1" spans="1:13" x14ac:dyDescent="0.25">
      <c r="A2" s="3" t="str">
        <v>Contact</v>
      </c>
      <c r="B2" s="3" t="str">
        <v>hubspot_owner_id</v>
      </c>
      <c r="C2" s="3" t="str">
        <v>Contact owner</v>
      </c>
      <c r="D2" s="3" t="str">
        <v>Enumeration</v>
      </c>
      <c r="E2" s="8">
        <v>64999</v>
      </c>
      <c r="F2" s="8">
        <v>3421</v>
      </c>
      <c r="G2" s="10">
        <v>0.95</v>
      </c>
      <c r="H2" s="3" t="b">
        <v>1</v>
      </c>
      <c r="I2" s="3" t="str">
        <v>Review missing values</v>
      </c>
      <c r="J2" s="3" t="str">
        <v>Review the 3,421 records missing Contact owner.</v>
      </c>
      <c r="K2" s="14" t="str">
        <v>Review</v>
      </c>
      <c r="L2" s="14" t="str">
        <v/>
      </c>
      <c r="M2" s="14" t="str">
        <v/>
      </c>
    </row>
    <row r="3" ht="38" customHeight="1" spans="1:13" x14ac:dyDescent="0.25">
      <c r="A3" s="5" t="str">
        <v>Contact</v>
      </c>
      <c r="B3" s="5" t="str">
        <v>lifecyclestage</v>
      </c>
      <c r="C3" s="5" t="str">
        <v>Lifecycle stage</v>
      </c>
      <c r="D3" s="5" t="str">
        <v>Enumeration</v>
      </c>
      <c r="E3" s="11">
        <v>60902</v>
      </c>
      <c r="F3" s="11">
        <v>7518</v>
      </c>
      <c r="G3" s="13">
        <v>0.89</v>
      </c>
      <c r="H3" s="5" t="b">
        <v>1</v>
      </c>
      <c r="I3" s="5" t="str">
        <v>Review missing values</v>
      </c>
      <c r="J3" s="5" t="str">
        <v>Review the 7,518 records missing Lifecycle stage.</v>
      </c>
      <c r="K3" s="14" t="str">
        <v>Review</v>
      </c>
      <c r="L3" s="14" t="str">
        <v/>
      </c>
      <c r="M3" s="14" t="str">
        <v/>
      </c>
    </row>
    <row r="4" ht="38" customHeight="1" spans="1:13" x14ac:dyDescent="0.25">
      <c r="A4" s="3" t="str">
        <v>Company</v>
      </c>
      <c r="B4" s="3" t="str">
        <v>domain</v>
      </c>
      <c r="C4" s="3" t="str">
        <v>Company domain name</v>
      </c>
      <c r="D4" s="3" t="str">
        <v>String</v>
      </c>
      <c r="E4" s="8">
        <v>11744</v>
      </c>
      <c r="F4" s="8">
        <v>1116</v>
      </c>
      <c r="G4" s="10">
        <v>0.913</v>
      </c>
      <c r="H4" s="3" t="b">
        <v>1</v>
      </c>
      <c r="I4" s="3" t="str">
        <v>Review missing values</v>
      </c>
      <c r="J4" s="3" t="str">
        <v>Review the 1,116 records missing Company domain name.</v>
      </c>
      <c r="K4" s="14" t="str">
        <v>Review</v>
      </c>
      <c r="L4" s="14" t="str">
        <v/>
      </c>
      <c r="M4" s="14" t="str">
        <v/>
      </c>
    </row>
    <row r="5" ht="38" customHeight="1" spans="1:13" x14ac:dyDescent="0.25">
      <c r="A5" s="5" t="str">
        <v>Deal</v>
      </c>
      <c r="B5" s="5" t="str">
        <v>closedate</v>
      </c>
      <c r="C5" s="5" t="str">
        <v>Close date</v>
      </c>
      <c r="D5" s="5" t="str">
        <v>Date</v>
      </c>
      <c r="E5" s="11">
        <v>7964</v>
      </c>
      <c r="F5" s="11">
        <v>451</v>
      </c>
      <c r="G5" s="13">
        <v>0.946</v>
      </c>
      <c r="H5" s="5" t="b">
        <v>1</v>
      </c>
      <c r="I5" s="5" t="str">
        <v>Review missing values</v>
      </c>
      <c r="J5" s="5" t="str">
        <v>Review the 451 records missing Close date.</v>
      </c>
      <c r="K5" s="14" t="str">
        <v>Review</v>
      </c>
      <c r="L5" s="14" t="str">
        <v/>
      </c>
      <c r="M5" s="14" t="str">
        <v/>
      </c>
    </row>
    <row r="6" ht="38" customHeight="1" spans="1:13" x14ac:dyDescent="0.25">
      <c r="A6" s="3" t="str">
        <v>Deal</v>
      </c>
      <c r="B6" s="3" t="str">
        <v>amount</v>
      </c>
      <c r="C6" s="3" t="str">
        <v>Amount</v>
      </c>
      <c r="D6" s="3" t="str">
        <v>Number</v>
      </c>
      <c r="E6" s="8">
        <v>7738</v>
      </c>
      <c r="F6" s="8">
        <v>677</v>
      </c>
      <c r="G6" s="10">
        <v>0.92</v>
      </c>
      <c r="H6" s="3" t="b">
        <v>1</v>
      </c>
      <c r="I6" s="3" t="str">
        <v>Review missing values</v>
      </c>
      <c r="J6" s="3" t="str">
        <v>Review the 677 records missing Amount.</v>
      </c>
      <c r="K6" s="14" t="str">
        <v>Review</v>
      </c>
      <c r="L6" s="14" t="str">
        <v/>
      </c>
      <c r="M6" s="14" t="str">
        <v/>
      </c>
    </row>
    <row r="7" ht="38" customHeight="1" spans="1:13" x14ac:dyDescent="0.25">
      <c r="A7" s="5" t="str">
        <v>Contact</v>
      </c>
      <c r="B7" s="5" t="str">
        <v>sample_audit_field_06</v>
      </c>
      <c r="C7" s="5" t="str">
        <v>Sample audit field 06</v>
      </c>
      <c r="D7" s="5" t="str">
        <v>Enumeration</v>
      </c>
      <c r="E7" s="11">
        <v>67598</v>
      </c>
      <c r="F7" s="11">
        <v>822</v>
      </c>
      <c r="G7" s="13">
        <v>0.9879859690149079</v>
      </c>
      <c r="H7" s="5" t="b">
        <v>1</v>
      </c>
      <c r="I7" s="5" t="str">
        <v>Review missing values</v>
      </c>
      <c r="J7" s="5" t="str">
        <v>Review the 822 records missing Sample audit field 06.</v>
      </c>
      <c r="K7" s="14" t="str">
        <v>Review</v>
      </c>
      <c r="L7" s="14" t="str">
        <v/>
      </c>
      <c r="M7" s="14" t="str">
        <v/>
      </c>
    </row>
    <row r="8" ht="38" customHeight="1" spans="1:13" x14ac:dyDescent="0.25">
      <c r="A8" s="3" t="str">
        <v>Company</v>
      </c>
      <c r="B8" s="3" t="str">
        <v>sample_audit_field_07</v>
      </c>
      <c r="C8" s="3" t="str">
        <v>Sample audit field 07</v>
      </c>
      <c r="D8" s="3" t="str">
        <v>String</v>
      </c>
      <c r="E8" s="8">
        <v>11901</v>
      </c>
      <c r="F8" s="8">
        <v>959</v>
      </c>
      <c r="G8" s="10">
        <v>0.9254276827371695</v>
      </c>
      <c r="H8" s="3" t="b">
        <v>1</v>
      </c>
      <c r="I8" s="3" t="str">
        <v>Review missing values</v>
      </c>
      <c r="J8" s="3" t="str">
        <v>Review the 959 records missing Sample audit field 07.</v>
      </c>
      <c r="K8" s="14" t="str">
        <v>Review</v>
      </c>
      <c r="L8" s="14" t="str">
        <v/>
      </c>
      <c r="M8" s="14" t="str">
        <v/>
      </c>
    </row>
    <row r="9" ht="38" customHeight="1" spans="1:13" x14ac:dyDescent="0.25">
      <c r="A9" s="5" t="str">
        <v>Deal</v>
      </c>
      <c r="B9" s="5" t="str">
        <v>sample_audit_field_08</v>
      </c>
      <c r="C9" s="5" t="str">
        <v>Sample audit field 08</v>
      </c>
      <c r="D9" s="5" t="str">
        <v>Date</v>
      </c>
      <c r="E9" s="11">
        <v>7319</v>
      </c>
      <c r="F9" s="11">
        <v>1096</v>
      </c>
      <c r="G9" s="13">
        <v>0.8697563874034462</v>
      </c>
      <c r="H9" s="5" t="b">
        <v>1</v>
      </c>
      <c r="I9" s="5" t="str">
        <v>Review missing values</v>
      </c>
      <c r="J9" s="5" t="str">
        <v>Review the 1,096 records missing Sample audit field 08.</v>
      </c>
      <c r="K9" s="14" t="str">
        <v>Review</v>
      </c>
      <c r="L9" s="14" t="str">
        <v/>
      </c>
      <c r="M9" s="14" t="str">
        <v/>
      </c>
    </row>
    <row r="10" ht="38" customHeight="1" spans="1:13" x14ac:dyDescent="0.25">
      <c r="A10" s="3" t="str">
        <v>Contact</v>
      </c>
      <c r="B10" s="3" t="str">
        <v>sample_audit_field_09</v>
      </c>
      <c r="C10" s="3" t="str">
        <v>Sample audit field 09</v>
      </c>
      <c r="D10" s="3" t="str">
        <v>Enumeration</v>
      </c>
      <c r="E10" s="8">
        <v>67187</v>
      </c>
      <c r="F10" s="8">
        <v>1233</v>
      </c>
      <c r="G10" s="10">
        <v>0.9819789535223619</v>
      </c>
      <c r="H10" s="3" t="b">
        <v>1</v>
      </c>
      <c r="I10" s="3" t="str">
        <v>Review missing values</v>
      </c>
      <c r="J10" s="3" t="str">
        <v>Review the 1,233 records missing Sample audit field 09.</v>
      </c>
      <c r="K10" s="14" t="str">
        <v>Review</v>
      </c>
      <c r="L10" s="14" t="str">
        <v/>
      </c>
      <c r="M10" s="14" t="str">
        <v/>
      </c>
    </row>
    <row r="11" ht="38" customHeight="1" spans="1:13" x14ac:dyDescent="0.25">
      <c r="A11" s="5" t="str">
        <v>Company</v>
      </c>
      <c r="B11" s="5" t="str">
        <v>sample_audit_field_10</v>
      </c>
      <c r="C11" s="5" t="str">
        <v>Sample audit field 10</v>
      </c>
      <c r="D11" s="5" t="str">
        <v>String</v>
      </c>
      <c r="E11" s="11">
        <v>11490</v>
      </c>
      <c r="F11" s="11">
        <v>1370</v>
      </c>
      <c r="G11" s="13">
        <v>0.8934681181959565</v>
      </c>
      <c r="H11" s="5" t="b">
        <v>1</v>
      </c>
      <c r="I11" s="5" t="str">
        <v>Review missing values</v>
      </c>
      <c r="J11" s="5" t="str">
        <v>Review the 1,370 records missing Sample audit field 10.</v>
      </c>
      <c r="K11" s="14" t="str">
        <v>Review</v>
      </c>
      <c r="L11" s="14" t="str">
        <v/>
      </c>
      <c r="M11" s="14" t="str">
        <v/>
      </c>
    </row>
    <row r="12" ht="38" customHeight="1" spans="1:13" x14ac:dyDescent="0.25">
      <c r="A12" s="3" t="str">
        <v>Deal</v>
      </c>
      <c r="B12" s="3" t="str">
        <v>sample_audit_field_11</v>
      </c>
      <c r="C12" s="3" t="str">
        <v>Sample audit field 11</v>
      </c>
      <c r="D12" s="3" t="str">
        <v>Date</v>
      </c>
      <c r="E12" s="8">
        <v>6908</v>
      </c>
      <c r="F12" s="8">
        <v>1507</v>
      </c>
      <c r="G12" s="10">
        <v>0.8209150326797385</v>
      </c>
      <c r="H12" s="3" t="b">
        <v>1</v>
      </c>
      <c r="I12" s="3" t="str">
        <v>Review missing values</v>
      </c>
      <c r="J12" s="3" t="str">
        <v>Review the 1,507 records missing Sample audit field 11.</v>
      </c>
      <c r="K12" s="14" t="str">
        <v>Review</v>
      </c>
      <c r="L12" s="14" t="str">
        <v/>
      </c>
      <c r="M12" s="14" t="str">
        <v/>
      </c>
    </row>
    <row r="13" ht="38" customHeight="1" spans="1:13" x14ac:dyDescent="0.25">
      <c r="A13" s="5" t="str">
        <v>Contact</v>
      </c>
      <c r="B13" s="5" t="str">
        <v>sample_audit_field_12</v>
      </c>
      <c r="C13" s="5" t="str">
        <v>Sample audit field 12</v>
      </c>
      <c r="D13" s="5" t="str">
        <v>Enumeration</v>
      </c>
      <c r="E13" s="11">
        <v>66776</v>
      </c>
      <c r="F13" s="11">
        <v>1644</v>
      </c>
      <c r="G13" s="13">
        <v>0.9759719380298159</v>
      </c>
      <c r="H13" s="5" t="b">
        <v>1</v>
      </c>
      <c r="I13" s="5" t="str">
        <v>Review missing values</v>
      </c>
      <c r="J13" s="5" t="str">
        <v>Review the 1,644 records missing Sample audit field 12.</v>
      </c>
      <c r="K13" s="14" t="str">
        <v>Review</v>
      </c>
      <c r="L13" s="14" t="str">
        <v/>
      </c>
      <c r="M13" s="14" t="str">
        <v/>
      </c>
    </row>
    <row r="14" ht="38" customHeight="1" spans="1:13" x14ac:dyDescent="0.25">
      <c r="A14" s="3" t="str">
        <v>Company</v>
      </c>
      <c r="B14" s="3" t="str">
        <v>sample_audit_field_13</v>
      </c>
      <c r="C14" s="3" t="str">
        <v>Sample audit field 13</v>
      </c>
      <c r="D14" s="3" t="str">
        <v>String</v>
      </c>
      <c r="E14" s="8">
        <v>11079</v>
      </c>
      <c r="F14" s="8">
        <v>1781</v>
      </c>
      <c r="G14" s="10">
        <v>0.8615085536547434</v>
      </c>
      <c r="H14" s="3" t="b">
        <v>1</v>
      </c>
      <c r="I14" s="3" t="str">
        <v>Review missing values</v>
      </c>
      <c r="J14" s="3" t="str">
        <v>Review the 1,781 records missing Sample audit field 13.</v>
      </c>
      <c r="K14" s="14" t="str">
        <v>Review</v>
      </c>
      <c r="L14" s="14" t="str">
        <v/>
      </c>
      <c r="M14" s="14" t="str">
        <v/>
      </c>
    </row>
    <row r="15" ht="38" customHeight="1" spans="1:13" x14ac:dyDescent="0.25">
      <c r="A15" s="5" t="str">
        <v>Deal</v>
      </c>
      <c r="B15" s="5" t="str">
        <v>sample_audit_field_14</v>
      </c>
      <c r="C15" s="5" t="str">
        <v>Sample audit field 14</v>
      </c>
      <c r="D15" s="5" t="str">
        <v>Date</v>
      </c>
      <c r="E15" s="11">
        <v>8348</v>
      </c>
      <c r="F15" s="11">
        <v>67</v>
      </c>
      <c r="G15" s="13">
        <v>0.992038027332145</v>
      </c>
      <c r="H15" s="5" t="b">
        <v>1</v>
      </c>
      <c r="I15" s="5" t="str">
        <v>Review missing values</v>
      </c>
      <c r="J15" s="5" t="str">
        <v>Review the 67 records missing Sample audit field 14.</v>
      </c>
      <c r="K15" s="14" t="str">
        <v>Review</v>
      </c>
      <c r="L15" s="14" t="str">
        <v/>
      </c>
      <c r="M15" s="14" t="str">
        <v/>
      </c>
    </row>
    <row r="16" ht="38" customHeight="1" spans="1:13" x14ac:dyDescent="0.25">
      <c r="A16" s="3" t="str">
        <v>Contact</v>
      </c>
      <c r="B16" s="3" t="str">
        <v>sample_audit_field_15</v>
      </c>
      <c r="C16" s="3" t="str">
        <v>Sample audit field 15</v>
      </c>
      <c r="D16" s="3" t="str">
        <v>Enumeration</v>
      </c>
      <c r="E16" s="8">
        <v>66365</v>
      </c>
      <c r="F16" s="8">
        <v>2055</v>
      </c>
      <c r="G16" s="10">
        <v>0.9699649225372698</v>
      </c>
      <c r="H16" s="3" t="b">
        <v>1</v>
      </c>
      <c r="I16" s="3" t="str">
        <v>Review missing values</v>
      </c>
      <c r="J16" s="3" t="str">
        <v>Review the 2,055 records missing Sample audit field 15.</v>
      </c>
      <c r="K16" s="14" t="str">
        <v>Review</v>
      </c>
      <c r="L16" s="14" t="str">
        <v/>
      </c>
      <c r="M16" s="14" t="str">
        <v/>
      </c>
    </row>
    <row r="17" ht="38" customHeight="1" spans="1:13" x14ac:dyDescent="0.25">
      <c r="A17" s="5" t="str">
        <v>Company</v>
      </c>
      <c r="B17" s="5" t="str">
        <v>sample_audit_field_16</v>
      </c>
      <c r="C17" s="5" t="str">
        <v>Sample audit field 16</v>
      </c>
      <c r="D17" s="5" t="str">
        <v>String</v>
      </c>
      <c r="E17" s="11">
        <v>10668</v>
      </c>
      <c r="F17" s="11">
        <v>2192</v>
      </c>
      <c r="G17" s="13">
        <v>0.8295489891135304</v>
      </c>
      <c r="H17" s="5" t="b">
        <v>1</v>
      </c>
      <c r="I17" s="5" t="str">
        <v>Review missing values</v>
      </c>
      <c r="J17" s="5" t="str">
        <v>Review the 2,192 records missing Sample audit field 16.</v>
      </c>
      <c r="K17" s="14" t="str">
        <v>Review</v>
      </c>
      <c r="L17" s="14" t="str">
        <v/>
      </c>
      <c r="M17" s="14" t="str">
        <v/>
      </c>
    </row>
    <row r="18" ht="38" customHeight="1" spans="1:13" x14ac:dyDescent="0.25">
      <c r="A18" s="3" t="str">
        <v>Deal</v>
      </c>
      <c r="B18" s="3" t="str">
        <v>sample_audit_field_17</v>
      </c>
      <c r="C18" s="3" t="str">
        <v>Sample audit field 17</v>
      </c>
      <c r="D18" s="3" t="str">
        <v>Date</v>
      </c>
      <c r="E18" s="8">
        <v>7937</v>
      </c>
      <c r="F18" s="8">
        <v>478</v>
      </c>
      <c r="G18" s="10">
        <v>0.9431966726084373</v>
      </c>
      <c r="H18" s="3" t="b">
        <v>1</v>
      </c>
      <c r="I18" s="3" t="str">
        <v>Review missing values</v>
      </c>
      <c r="J18" s="3" t="str">
        <v>Review the 478 records missing Sample audit field 17.</v>
      </c>
      <c r="K18" s="14" t="str">
        <v>Review</v>
      </c>
      <c r="L18" s="14" t="str">
        <v/>
      </c>
      <c r="M18" s="14" t="str">
        <v/>
      </c>
    </row>
    <row r="19" ht="38" customHeight="1" spans="1:13" x14ac:dyDescent="0.25">
      <c r="A19" s="5" t="str">
        <v>Contact</v>
      </c>
      <c r="B19" s="5" t="str">
        <v>sample_audit_field_18</v>
      </c>
      <c r="C19" s="5" t="str">
        <v>Sample audit field 18</v>
      </c>
      <c r="D19" s="5" t="str">
        <v>Enumeration</v>
      </c>
      <c r="E19" s="11">
        <v>65954</v>
      </c>
      <c r="F19" s="11">
        <v>2466</v>
      </c>
      <c r="G19" s="13">
        <v>0.9639579070447237</v>
      </c>
      <c r="H19" s="5" t="b">
        <v>1</v>
      </c>
      <c r="I19" s="5" t="str">
        <v>Review missing values</v>
      </c>
      <c r="J19" s="5" t="str">
        <v>Review the 2,466 records missing Sample audit field 18.</v>
      </c>
      <c r="K19" s="14" t="str">
        <v>Review</v>
      </c>
      <c r="L19" s="14" t="str">
        <v/>
      </c>
      <c r="M19" s="14" t="str">
        <v/>
      </c>
    </row>
    <row r="20" ht="38" customHeight="1" spans="1:13" x14ac:dyDescent="0.25">
      <c r="A20" s="3" t="str">
        <v>Company</v>
      </c>
      <c r="B20" s="3" t="str">
        <v>sample_audit_field_19</v>
      </c>
      <c r="C20" s="3" t="str">
        <v>Sample audit field 19</v>
      </c>
      <c r="D20" s="3" t="str">
        <v>String</v>
      </c>
      <c r="E20" s="8">
        <v>10257</v>
      </c>
      <c r="F20" s="8">
        <v>2603</v>
      </c>
      <c r="G20" s="10">
        <v>0.7975894245723173</v>
      </c>
      <c r="H20" s="3" t="b">
        <v>1</v>
      </c>
      <c r="I20" s="3" t="str">
        <v>Review missing values</v>
      </c>
      <c r="J20" s="3" t="str">
        <v>Review the 2,603 records missing Sample audit field 19.</v>
      </c>
      <c r="K20" s="14" t="str">
        <v>Review</v>
      </c>
      <c r="L20" s="14" t="str">
        <v/>
      </c>
      <c r="M20" s="14" t="str">
        <v/>
      </c>
    </row>
    <row r="21" ht="38" customHeight="1" spans="1:13" x14ac:dyDescent="0.25">
      <c r="A21" s="5" t="str">
        <v>Deal</v>
      </c>
      <c r="B21" s="5" t="str">
        <v>sample_audit_field_20</v>
      </c>
      <c r="C21" s="5" t="str">
        <v>Sample audit field 20</v>
      </c>
      <c r="D21" s="5" t="str">
        <v>Date</v>
      </c>
      <c r="E21" s="11">
        <v>7526</v>
      </c>
      <c r="F21" s="11">
        <v>889</v>
      </c>
      <c r="G21" s="13">
        <v>0.8943553178847297</v>
      </c>
      <c r="H21" s="5" t="b">
        <v>1</v>
      </c>
      <c r="I21" s="5" t="str">
        <v>Review missing values</v>
      </c>
      <c r="J21" s="5" t="str">
        <v>Review the 889 records missing Sample audit field 20.</v>
      </c>
      <c r="K21" s="14" t="str">
        <v>Review</v>
      </c>
      <c r="L21" s="14" t="str">
        <v/>
      </c>
      <c r="M21" s="14" t="str">
        <v/>
      </c>
    </row>
    <row r="22" ht="38" customHeight="1" spans="1:13" x14ac:dyDescent="0.25">
      <c r="A22" s="3" t="str">
        <v>Contact</v>
      </c>
      <c r="B22" s="3" t="str">
        <v>sample_audit_field_21</v>
      </c>
      <c r="C22" s="3" t="str">
        <v>Sample audit field 21</v>
      </c>
      <c r="D22" s="3" t="str">
        <v>Enumeration</v>
      </c>
      <c r="E22" s="8">
        <v>65543</v>
      </c>
      <c r="F22" s="8">
        <v>2877</v>
      </c>
      <c r="G22" s="10">
        <v>0.9579508915521777</v>
      </c>
      <c r="H22" s="3" t="b">
        <v>1</v>
      </c>
      <c r="I22" s="3" t="str">
        <v>Review missing values</v>
      </c>
      <c r="J22" s="3" t="str">
        <v>Review the 2,877 records missing Sample audit field 21.</v>
      </c>
      <c r="K22" s="14" t="str">
        <v>Review</v>
      </c>
      <c r="L22" s="14" t="str">
        <v/>
      </c>
      <c r="M22" s="14" t="str">
        <v/>
      </c>
    </row>
    <row r="23" ht="38" customHeight="1" spans="1:13" x14ac:dyDescent="0.25">
      <c r="A23" s="5" t="str">
        <v>Company</v>
      </c>
      <c r="B23" s="5" t="str">
        <v>sample_audit_field_22</v>
      </c>
      <c r="C23" s="5" t="str">
        <v>Sample audit field 22</v>
      </c>
      <c r="D23" s="5" t="str">
        <v>String</v>
      </c>
      <c r="E23" s="11">
        <v>12675</v>
      </c>
      <c r="F23" s="11">
        <v>185</v>
      </c>
      <c r="G23" s="13">
        <v>0.9856143079315708</v>
      </c>
      <c r="H23" s="5" t="b">
        <v>1</v>
      </c>
      <c r="I23" s="5" t="str">
        <v>Review missing values</v>
      </c>
      <c r="J23" s="5" t="str">
        <v>Review the 185 records missing Sample audit field 22.</v>
      </c>
      <c r="K23" s="14" t="str">
        <v>Review</v>
      </c>
      <c r="L23" s="14" t="str">
        <v/>
      </c>
      <c r="M23" s="14" t="str">
        <v/>
      </c>
    </row>
    <row r="24" ht="38" customHeight="1" spans="1:13" x14ac:dyDescent="0.25">
      <c r="A24" s="3" t="str">
        <v>Deal</v>
      </c>
      <c r="B24" s="3" t="str">
        <v>sample_audit_field_23</v>
      </c>
      <c r="C24" s="3" t="str">
        <v>Sample audit field 23</v>
      </c>
      <c r="D24" s="3" t="str">
        <v>Date</v>
      </c>
      <c r="E24" s="8">
        <v>7115</v>
      </c>
      <c r="F24" s="8">
        <v>1300</v>
      </c>
      <c r="G24" s="10">
        <v>0.845513963161022</v>
      </c>
      <c r="H24" s="3" t="b">
        <v>1</v>
      </c>
      <c r="I24" s="3" t="str">
        <v>Review missing values</v>
      </c>
      <c r="J24" s="3" t="str">
        <v>Review the 1,300 records missing Sample audit field 23.</v>
      </c>
      <c r="K24" s="14" t="str">
        <v>Review</v>
      </c>
      <c r="L24" s="14" t="str">
        <v/>
      </c>
      <c r="M24" s="14" t="str">
        <v/>
      </c>
    </row>
    <row r="25" ht="38" customHeight="1" spans="1:13" x14ac:dyDescent="0.25">
      <c r="A25" s="5" t="str">
        <v>Contact</v>
      </c>
      <c r="B25" s="5" t="str">
        <v>sample_audit_field_24</v>
      </c>
      <c r="C25" s="5" t="str">
        <v>Sample audit field 24</v>
      </c>
      <c r="D25" s="5" t="str">
        <v>Enumeration</v>
      </c>
      <c r="E25" s="11">
        <v>65132</v>
      </c>
      <c r="F25" s="11">
        <v>3288</v>
      </c>
      <c r="G25" s="13">
        <v>0.9519438760596317</v>
      </c>
      <c r="H25" s="5" t="b">
        <v>1</v>
      </c>
      <c r="I25" s="5" t="str">
        <v>Review missing values</v>
      </c>
      <c r="J25" s="5" t="str">
        <v>Review the 3,288 records missing Sample audit field 24.</v>
      </c>
      <c r="K25" s="14" t="str">
        <v>Review</v>
      </c>
      <c r="L25" s="14" t="str">
        <v/>
      </c>
      <c r="M25" s="14" t="str">
        <v/>
      </c>
    </row>
    <row r="26" ht="38" customHeight="1" spans="1:13" x14ac:dyDescent="0.25">
      <c r="A26" s="3" t="str">
        <v>Company</v>
      </c>
      <c r="B26" s="3" t="str">
        <v>sample_audit_field_25</v>
      </c>
      <c r="C26" s="3" t="str">
        <v>Sample audit field 25</v>
      </c>
      <c r="D26" s="3" t="str">
        <v>String</v>
      </c>
      <c r="E26" s="8">
        <v>12264</v>
      </c>
      <c r="F26" s="8">
        <v>596</v>
      </c>
      <c r="G26" s="10">
        <v>0.9536547433903577</v>
      </c>
      <c r="H26" s="3" t="b">
        <v>1</v>
      </c>
      <c r="I26" s="3" t="str">
        <v>Review missing values</v>
      </c>
      <c r="J26" s="3" t="str">
        <v>Review the 596 records missing Sample audit field 25.</v>
      </c>
      <c r="K26" s="14" t="str">
        <v>Review</v>
      </c>
      <c r="L26" s="14" t="str">
        <v/>
      </c>
      <c r="M26" s="14" t="str">
        <v/>
      </c>
    </row>
    <row r="27" ht="38" customHeight="1" spans="1:13" x14ac:dyDescent="0.25">
      <c r="A27" s="5" t="str">
        <v>Deal</v>
      </c>
      <c r="B27" s="5" t="str">
        <v>sample_audit_field_26</v>
      </c>
      <c r="C27" s="5" t="str">
        <v>Sample audit field 26</v>
      </c>
      <c r="D27" s="5" t="str">
        <v>Date</v>
      </c>
      <c r="E27" s="11">
        <v>6704</v>
      </c>
      <c r="F27" s="11">
        <v>1711</v>
      </c>
      <c r="G27" s="13">
        <v>0.7966726084373144</v>
      </c>
      <c r="H27" s="5" t="b">
        <v>1</v>
      </c>
      <c r="I27" s="5" t="str">
        <v>Review missing values</v>
      </c>
      <c r="J27" s="5" t="str">
        <v>Review the 1,711 records missing Sample audit field 26.</v>
      </c>
      <c r="K27" s="14" t="str">
        <v>Review</v>
      </c>
      <c r="L27" s="14" t="str">
        <v/>
      </c>
      <c r="M27" s="14" t="str">
        <v/>
      </c>
    </row>
    <row r="28" ht="38" customHeight="1" spans="1:13" x14ac:dyDescent="0.25">
      <c r="A28" s="3" t="str">
        <v>Contact</v>
      </c>
      <c r="B28" s="3" t="str">
        <v>sample_audit_field_27</v>
      </c>
      <c r="C28" s="3" t="str">
        <v>Sample audit field 27</v>
      </c>
      <c r="D28" s="3" t="str">
        <v>Enumeration</v>
      </c>
      <c r="E28" s="8">
        <v>64721</v>
      </c>
      <c r="F28" s="8">
        <v>3699</v>
      </c>
      <c r="G28" s="10">
        <v>0.9459368605670857</v>
      </c>
      <c r="H28" s="3" t="b">
        <v>1</v>
      </c>
      <c r="I28" s="3" t="str">
        <v>Review missing values</v>
      </c>
      <c r="J28" s="3" t="str">
        <v>Review the 3,699 records missing Sample audit field 27.</v>
      </c>
      <c r="K28" s="14" t="str">
        <v>Review</v>
      </c>
      <c r="L28" s="14" t="str">
        <v/>
      </c>
      <c r="M28" s="14" t="str">
        <v/>
      </c>
    </row>
    <row r="29" ht="38" customHeight="1" spans="1:13" x14ac:dyDescent="0.25">
      <c r="A29" s="5" t="str">
        <v>Company</v>
      </c>
      <c r="B29" s="5" t="str">
        <v>sample_audit_field_28</v>
      </c>
      <c r="C29" s="5" t="str">
        <v>Sample audit field 28</v>
      </c>
      <c r="D29" s="5" t="str">
        <v>String</v>
      </c>
      <c r="E29" s="11">
        <v>11853</v>
      </c>
      <c r="F29" s="11">
        <v>1007</v>
      </c>
      <c r="G29" s="13">
        <v>0.9216951788491446</v>
      </c>
      <c r="H29" s="5" t="b">
        <v>1</v>
      </c>
      <c r="I29" s="5" t="str">
        <v>Review missing values</v>
      </c>
      <c r="J29" s="5" t="str">
        <v>Review the 1,007 records missing Sample audit field 28.</v>
      </c>
      <c r="K29" s="14" t="str">
        <v>Review</v>
      </c>
      <c r="L29" s="14" t="str">
        <v/>
      </c>
      <c r="M29" s="14" t="str">
        <v/>
      </c>
    </row>
    <row r="30" ht="38" customHeight="1" spans="1:13" x14ac:dyDescent="0.25">
      <c r="A30" s="3" t="str">
        <v>Deal</v>
      </c>
      <c r="B30" s="3" t="str">
        <v>sample_audit_field_29</v>
      </c>
      <c r="C30" s="3" t="str">
        <v>Sample audit field 29</v>
      </c>
      <c r="D30" s="3" t="str">
        <v>Date</v>
      </c>
      <c r="E30" s="8">
        <v>8144</v>
      </c>
      <c r="F30" s="8">
        <v>271</v>
      </c>
      <c r="G30" s="10">
        <v>0.9677956030897208</v>
      </c>
      <c r="H30" s="3" t="b">
        <v>1</v>
      </c>
      <c r="I30" s="3" t="str">
        <v>Review missing values</v>
      </c>
      <c r="J30" s="3" t="str">
        <v>Review the 271 records missing Sample audit field 29.</v>
      </c>
      <c r="K30" s="14" t="str">
        <v>Review</v>
      </c>
      <c r="L30" s="14" t="str">
        <v/>
      </c>
      <c r="M30" s="14" t="str">
        <v/>
      </c>
    </row>
    <row r="31" ht="38" customHeight="1" spans="1:13" x14ac:dyDescent="0.25">
      <c r="A31" s="5" t="str">
        <v>Contact</v>
      </c>
      <c r="B31" s="5" t="str">
        <v>sample_audit_field_30</v>
      </c>
      <c r="C31" s="5" t="str">
        <v>Sample audit field 30</v>
      </c>
      <c r="D31" s="5" t="str">
        <v>Enumeration</v>
      </c>
      <c r="E31" s="11">
        <v>64310</v>
      </c>
      <c r="F31" s="11">
        <v>4110</v>
      </c>
      <c r="G31" s="13">
        <v>0.9399298450745396</v>
      </c>
      <c r="H31" s="5" t="b">
        <v>1</v>
      </c>
      <c r="I31" s="5" t="str">
        <v>Review missing values</v>
      </c>
      <c r="J31" s="5" t="str">
        <v>Review the 4,110 records missing Sample audit field 30.</v>
      </c>
      <c r="K31" s="14" t="str">
        <v>Review</v>
      </c>
      <c r="L31" s="14" t="str">
        <v/>
      </c>
      <c r="M31" s="14" t="str">
        <v/>
      </c>
    </row>
    <row r="32" ht="38" customHeight="1" spans="1:13" x14ac:dyDescent="0.25">
      <c r="A32" s="3" t="str">
        <v>Company</v>
      </c>
      <c r="B32" s="3" t="str">
        <v>sample_audit_field_31</v>
      </c>
      <c r="C32" s="3" t="str">
        <v>Sample audit field 31</v>
      </c>
      <c r="D32" s="3" t="str">
        <v>String</v>
      </c>
      <c r="E32" s="8">
        <v>11442</v>
      </c>
      <c r="F32" s="8">
        <v>1418</v>
      </c>
      <c r="G32" s="10">
        <v>0.8897356143079316</v>
      </c>
      <c r="H32" s="3" t="b">
        <v>1</v>
      </c>
      <c r="I32" s="3" t="str">
        <v>Review missing values</v>
      </c>
      <c r="J32" s="3" t="str">
        <v>Review the 1,418 records missing Sample audit field 31.</v>
      </c>
      <c r="K32" s="14" t="str">
        <v>Review</v>
      </c>
      <c r="L32" s="14" t="str">
        <v/>
      </c>
      <c r="M32" s="14" t="str">
        <v/>
      </c>
    </row>
    <row r="33" ht="38" customHeight="1" spans="1:13" x14ac:dyDescent="0.25">
      <c r="A33" s="5" t="str">
        <v>Deal</v>
      </c>
      <c r="B33" s="5" t="str">
        <v>sample_audit_field_32</v>
      </c>
      <c r="C33" s="5" t="str">
        <v>Sample audit field 32</v>
      </c>
      <c r="D33" s="5" t="str">
        <v>Date</v>
      </c>
      <c r="E33" s="11">
        <v>7733</v>
      </c>
      <c r="F33" s="11">
        <v>682</v>
      </c>
      <c r="G33" s="13">
        <v>0.918954248366013</v>
      </c>
      <c r="H33" s="5" t="b">
        <v>1</v>
      </c>
      <c r="I33" s="5" t="str">
        <v>Review missing values</v>
      </c>
      <c r="J33" s="5" t="str">
        <v>Review the 682 records missing Sample audit field 32.</v>
      </c>
      <c r="K33" s="14" t="str">
        <v>Review</v>
      </c>
      <c r="L33" s="14" t="str">
        <v/>
      </c>
      <c r="M33" s="14" t="str">
        <v/>
      </c>
    </row>
    <row r="34" ht="38" customHeight="1" spans="1:13" x14ac:dyDescent="0.25">
      <c r="A34" s="3" t="str">
        <v>Contact</v>
      </c>
      <c r="B34" s="3" t="str">
        <v>sample_audit_field_33</v>
      </c>
      <c r="C34" s="3" t="str">
        <v>Sample audit field 33</v>
      </c>
      <c r="D34" s="3" t="str">
        <v>Enumeration</v>
      </c>
      <c r="E34" s="8">
        <v>63899</v>
      </c>
      <c r="F34" s="8">
        <v>4521</v>
      </c>
      <c r="G34" s="10">
        <v>0.9339228295819936</v>
      </c>
      <c r="H34" s="3" t="b">
        <v>1</v>
      </c>
      <c r="I34" s="3" t="str">
        <v>Review missing values</v>
      </c>
      <c r="J34" s="3" t="str">
        <v>Review the 4,521 records missing Sample audit field 33.</v>
      </c>
      <c r="K34" s="14" t="str">
        <v>Review</v>
      </c>
      <c r="L34" s="14" t="str">
        <v/>
      </c>
      <c r="M34" s="14" t="str">
        <v/>
      </c>
    </row>
    <row r="35" ht="38" customHeight="1" spans="1:13" x14ac:dyDescent="0.25">
      <c r="A35" s="5" t="str">
        <v>Company</v>
      </c>
      <c r="B35" s="5" t="str">
        <v>sample_audit_field_34</v>
      </c>
      <c r="C35" s="5" t="str">
        <v>Sample audit field 34</v>
      </c>
      <c r="D35" s="5" t="str">
        <v>String</v>
      </c>
      <c r="E35" s="11">
        <v>11031</v>
      </c>
      <c r="F35" s="11">
        <v>1829</v>
      </c>
      <c r="G35" s="13">
        <v>0.8577760497667185</v>
      </c>
      <c r="H35" s="5" t="b">
        <v>1</v>
      </c>
      <c r="I35" s="5" t="str">
        <v>Review missing values</v>
      </c>
      <c r="J35" s="5" t="str">
        <v>Review the 1,829 records missing Sample audit field 34.</v>
      </c>
      <c r="K35" s="14" t="str">
        <v>Review</v>
      </c>
      <c r="L35" s="14" t="str">
        <v/>
      </c>
      <c r="M35" s="14" t="str">
        <v/>
      </c>
    </row>
    <row r="36" ht="38" customHeight="1" spans="1:13" x14ac:dyDescent="0.25">
      <c r="A36" s="3" t="str">
        <v>Deal</v>
      </c>
      <c r="B36" s="3" t="str">
        <v>sample_audit_field_35</v>
      </c>
      <c r="C36" s="3" t="str">
        <v>Sample audit field 35</v>
      </c>
      <c r="D36" s="3" t="str">
        <v>Date</v>
      </c>
      <c r="E36" s="8">
        <v>7322</v>
      </c>
      <c r="F36" s="8">
        <v>1093</v>
      </c>
      <c r="G36" s="10">
        <v>0.8701128936423054</v>
      </c>
      <c r="H36" s="3" t="b">
        <v>1</v>
      </c>
      <c r="I36" s="3" t="str">
        <v>Review missing values</v>
      </c>
      <c r="J36" s="3" t="str">
        <v>Review the 1,093 records missing Sample audit field 35.</v>
      </c>
      <c r="K36" s="14" t="str">
        <v>Review</v>
      </c>
      <c r="L36" s="14" t="str">
        <v/>
      </c>
      <c r="M36" s="14" t="str">
        <v/>
      </c>
    </row>
    <row r="37" ht="38" customHeight="1" spans="1:13" x14ac:dyDescent="0.25">
      <c r="A37" s="5" t="str">
        <v>Contact</v>
      </c>
      <c r="B37" s="5" t="str">
        <v>sample_audit_field_36</v>
      </c>
      <c r="C37" s="5" t="str">
        <v>Sample audit field 36</v>
      </c>
      <c r="D37" s="5" t="str">
        <v>Enumeration</v>
      </c>
      <c r="E37" s="11">
        <v>63488</v>
      </c>
      <c r="F37" s="11">
        <v>4932</v>
      </c>
      <c r="G37" s="13">
        <v>0.9279158140894476</v>
      </c>
      <c r="H37" s="5" t="b">
        <v>1</v>
      </c>
      <c r="I37" s="5" t="str">
        <v>Review missing values</v>
      </c>
      <c r="J37" s="5" t="str">
        <v>Review the 4,932 records missing Sample audit field 36.</v>
      </c>
      <c r="K37" s="14" t="str">
        <v>Review</v>
      </c>
      <c r="L37" s="14" t="str">
        <v/>
      </c>
      <c r="M37" s="14" t="str">
        <v/>
      </c>
    </row>
    <row r="38" ht="38" customHeight="1" spans="1:13" x14ac:dyDescent="0.25">
      <c r="A38" s="3" t="str">
        <v>Company</v>
      </c>
      <c r="B38" s="3" t="str">
        <v>sample_audit_field_37</v>
      </c>
      <c r="C38" s="3" t="str">
        <v>Sample audit field 37</v>
      </c>
      <c r="D38" s="3" t="str">
        <v>String</v>
      </c>
      <c r="E38" s="8">
        <v>10620</v>
      </c>
      <c r="F38" s="8">
        <v>2240</v>
      </c>
      <c r="G38" s="10">
        <v>0.8258164852255054</v>
      </c>
      <c r="H38" s="3" t="b">
        <v>1</v>
      </c>
      <c r="I38" s="3" t="str">
        <v>Review missing values</v>
      </c>
      <c r="J38" s="3" t="str">
        <v>Review the 2,240 records missing Sample audit field 37.</v>
      </c>
      <c r="K38" s="14" t="str">
        <v>Review</v>
      </c>
      <c r="L38" s="14" t="str">
        <v/>
      </c>
      <c r="M38" s="14" t="str">
        <v/>
      </c>
    </row>
    <row r="39" ht="38" customHeight="1" spans="1:13" x14ac:dyDescent="0.25">
      <c r="A39" s="5" t="str">
        <v>Deal</v>
      </c>
      <c r="B39" s="5" t="str">
        <v>sample_audit_field_38</v>
      </c>
      <c r="C39" s="5" t="str">
        <v>Sample audit field 38</v>
      </c>
      <c r="D39" s="5" t="str">
        <v>Date</v>
      </c>
      <c r="E39" s="11">
        <v>6911</v>
      </c>
      <c r="F39" s="11">
        <v>1504</v>
      </c>
      <c r="G39" s="13">
        <v>0.8212715389185977</v>
      </c>
      <c r="H39" s="5" t="b">
        <v>1</v>
      </c>
      <c r="I39" s="5" t="str">
        <v>Review missing values</v>
      </c>
      <c r="J39" s="5" t="str">
        <v>Review the 1,504 records missing Sample audit field 38.</v>
      </c>
      <c r="K39" s="14" t="str">
        <v>Review</v>
      </c>
      <c r="L39" s="14" t="str">
        <v/>
      </c>
      <c r="M39" s="14" t="str">
        <v/>
      </c>
    </row>
    <row r="40" ht="38" customHeight="1" spans="1:13" x14ac:dyDescent="0.25">
      <c r="A40" s="3" t="str">
        <v>Contact</v>
      </c>
      <c r="B40" s="3" t="str">
        <v>sample_audit_field_39</v>
      </c>
      <c r="C40" s="3" t="str">
        <v>Sample audit field 39</v>
      </c>
      <c r="D40" s="3" t="str">
        <v>Enumeration</v>
      </c>
      <c r="E40" s="8">
        <v>63077</v>
      </c>
      <c r="F40" s="8">
        <v>5343</v>
      </c>
      <c r="G40" s="10">
        <v>0.9219087985969014</v>
      </c>
      <c r="H40" s="3" t="b">
        <v>1</v>
      </c>
      <c r="I40" s="3" t="str">
        <v>Review missing values</v>
      </c>
      <c r="J40" s="3" t="str">
        <v>Review the 5,343 records missing Sample audit field 39.</v>
      </c>
      <c r="K40" s="14" t="str">
        <v>Review</v>
      </c>
      <c r="L40" s="14" t="str">
        <v/>
      </c>
      <c r="M40" s="14" t="str">
        <v/>
      </c>
    </row>
    <row r="41" ht="38" customHeight="1" spans="1:13" x14ac:dyDescent="0.25">
      <c r="A41" s="5" t="str">
        <v>Company</v>
      </c>
      <c r="B41" s="5" t="str">
        <v>sample_audit_field_40</v>
      </c>
      <c r="C41" s="5" t="str">
        <v>Sample audit field 40</v>
      </c>
      <c r="D41" s="5" t="str">
        <v>String</v>
      </c>
      <c r="E41" s="11">
        <v>10209</v>
      </c>
      <c r="F41" s="11">
        <v>2651</v>
      </c>
      <c r="G41" s="13">
        <v>0.7938569206842924</v>
      </c>
      <c r="H41" s="5" t="b">
        <v>1</v>
      </c>
      <c r="I41" s="5" t="str">
        <v>Review missing values</v>
      </c>
      <c r="J41" s="5" t="str">
        <v>Review the 2,651 records missing Sample audit field 40.</v>
      </c>
      <c r="K41" s="14" t="str">
        <v>Review</v>
      </c>
      <c r="L41" s="14" t="str">
        <v/>
      </c>
      <c r="M41" s="14" t="str">
        <v/>
      </c>
    </row>
    <row r="42" ht="38" customHeight="1" spans="1:13" x14ac:dyDescent="0.25">
      <c r="A42" s="3" t="str">
        <v>Deal</v>
      </c>
      <c r="B42" s="3" t="str">
        <v>sample_audit_field_41</v>
      </c>
      <c r="C42" s="3" t="str">
        <v>Sample audit field 41</v>
      </c>
      <c r="D42" s="3" t="str">
        <v>Date</v>
      </c>
      <c r="E42" s="8">
        <v>8351</v>
      </c>
      <c r="F42" s="8">
        <v>64</v>
      </c>
      <c r="G42" s="10">
        <v>0.9923945335710042</v>
      </c>
      <c r="H42" s="3" t="b">
        <v>1</v>
      </c>
      <c r="I42" s="3" t="str">
        <v>Review missing values</v>
      </c>
      <c r="J42" s="3" t="str">
        <v>Review the 64 records missing Sample audit field 41.</v>
      </c>
      <c r="K42" s="14" t="str">
        <v>Review</v>
      </c>
      <c r="L42" s="14" t="str">
        <v/>
      </c>
      <c r="M42" s="14" t="str">
        <v/>
      </c>
    </row>
  </sheetData>
  <autoFilter ref="A1:M42"/>
  <dataValidations count="2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K10:K42">
      <formula1>"Review,Accept,Defer,Not applicable,Complete"</formula1>
    </dataValidation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K2:K42">
      <formula1>"Review,Accept,Defer,Not applicable,Complete"</formula1>
    </dataValidation>
  </dataValidations>
  <sheetProtection sheet="1" sort="0" autoFilter="0" algorithmName="SHA-512" hashValue="ekbzFOf9MkE2+mZzJY/fjsAhE7+jvh9VGLY0sWdEh5+zvmg4xt2KQ17TJ6nvzrzCRhaOKkrn3CT2UHMgu50wkA==" saltValue="go+MAtuwikAQnP0H7ROMYw==" spinCount="100000"/>
  <pageMargins left="0.25" right="0.25" top="0.5" bottom="0.5" header="0.2" footer="0.2"/>
  <pageSetup orientation="landscape" fitToWidth="1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6" customWidth="1"/>
    <col min="2" max="2" width="14" customWidth="1"/>
    <col min="3" max="3" width="22" customWidth="1"/>
    <col min="4" max="4" width="30" customWidth="1"/>
    <col min="5" max="5" width="34" customWidth="1"/>
    <col min="6" max="6" width="18" customWidth="1"/>
    <col min="7" max="7" width="44" customWidth="1"/>
    <col min="8" max="8" width="52" customWidth="1"/>
    <col min="9" max="9" width="14" customWidth="1"/>
    <col min="10" max="12" width="24" customWidth="1"/>
    <col min="13" max="13" width="16" customWidth="1"/>
    <col min="14" max="14" width="44" customWidth="1"/>
  </cols>
  <sheetData>
    <row r="1" ht="34" customHeight="1" spans="1:14" x14ac:dyDescent="0.25">
      <c r="A1" s="1" t="str">
        <v>Module</v>
      </c>
      <c r="B1" s="1" t="str">
        <v>Object</v>
      </c>
      <c r="C1" s="1" t="str">
        <v>Record ID</v>
      </c>
      <c r="D1" s="1" t="str">
        <v>Record</v>
      </c>
      <c r="E1" s="1" t="str">
        <v>Issue codes</v>
      </c>
      <c r="F1" s="1" t="str">
        <v>Highest severity</v>
      </c>
      <c r="G1" s="1" t="str">
        <v>Issues detected</v>
      </c>
      <c r="H1" s="1" t="str">
        <v>Recommended actions</v>
      </c>
      <c r="I1" s="1" t="str">
        <v>Issue count</v>
      </c>
      <c r="J1" s="1" t="str">
        <v>HubSpot URL</v>
      </c>
      <c r="K1" s="1" t="str">
        <v>Decision (workbook only)</v>
      </c>
      <c r="L1" s="1" t="str">
        <v>Implementation owner</v>
      </c>
      <c r="M1" s="1" t="str">
        <v>Target date</v>
      </c>
      <c r="N1" s="1" t="str">
        <v>Notes</v>
      </c>
    </row>
    <row r="2" ht="48" customHeight="1" spans="1:14" x14ac:dyDescent="0.25">
      <c r="A2" s="3" t="str">
        <v>leads</v>
      </c>
      <c r="B2" s="3" t="str">
        <v>Lead</v>
      </c>
      <c r="C2" s="3" t="str">
        <v>4001</v>
      </c>
      <c r="D2" s="3" t="str">
        <v>Enterprise inbound lead</v>
      </c>
      <c r="E2" s="3" t="str">
        <v>LEA-002</v>
      </c>
      <c r="F2" s="3" t="str">
        <v>Medium</v>
      </c>
      <c r="G2" s="3" t="str">
        <v>Orphan without contact</v>
      </c>
      <c r="H2" s="3" t="str">
        <v>Review the candidate in HubSpot before making any change.</v>
      </c>
      <c r="I2" s="8">
        <v>1</v>
      </c>
      <c r="J2" s="16" t="str">
        <v>Open in HubSpot</v>
      </c>
      <c r="K2" s="14" t="str">
        <v>Review</v>
      </c>
      <c r="L2" s="14" t="str">
        <v/>
      </c>
      <c r="M2" s="15" t="str">
        <v/>
      </c>
      <c r="N2" s="14" t="str">
        <v/>
      </c>
    </row>
    <row r="3" ht="48" customHeight="1" spans="1:14" x14ac:dyDescent="0.25">
      <c r="A3" s="5" t="str">
        <v>quotes</v>
      </c>
      <c r="B3" s="5" t="str">
        <v>Quote</v>
      </c>
      <c r="C3" s="5" t="str">
        <v>5001</v>
      </c>
      <c r="D3" s="5" t="str">
        <v>Q-2026-118</v>
      </c>
      <c r="E3" s="5" t="str">
        <v>QUO-001</v>
      </c>
      <c r="F3" s="5" t="str">
        <v>High</v>
      </c>
      <c r="G3" s="5" t="str">
        <v>Expired but still live</v>
      </c>
      <c r="H3" s="5" t="str">
        <v>Review the candidate in HubSpot before making any change.</v>
      </c>
      <c r="I3" s="11">
        <v>1</v>
      </c>
      <c r="J3" s="17" t="str">
        <v>Open in HubSpot</v>
      </c>
      <c r="K3" s="14" t="str">
        <v>Review</v>
      </c>
      <c r="L3" s="14" t="str">
        <v/>
      </c>
      <c r="M3" s="15" t="str">
        <v/>
      </c>
      <c r="N3" s="14" t="str">
        <v/>
      </c>
    </row>
    <row r="4" ht="48" customHeight="1" spans="1:14" x14ac:dyDescent="0.25">
      <c r="A4" s="3" t="str">
        <v>tasks</v>
      </c>
      <c r="B4" s="3" t="str">
        <v>Task</v>
      </c>
      <c r="C4" s="3" t="str">
        <v>6001</v>
      </c>
      <c r="D4" s="3" t="str">
        <v>Confirm buying committee</v>
      </c>
      <c r="E4" s="3" t="str">
        <v>TSK-001</v>
      </c>
      <c r="F4" s="3" t="str">
        <v>High</v>
      </c>
      <c r="G4" s="3" t="str">
        <v>Overdue open task</v>
      </c>
      <c r="H4" s="3" t="str">
        <v>Review the candidate in HubSpot before making any change.</v>
      </c>
      <c r="I4" s="8">
        <v>1</v>
      </c>
      <c r="J4" s="16" t="str">
        <v>Open in HubSpot</v>
      </c>
      <c r="K4" s="14" t="str">
        <v>Review</v>
      </c>
      <c r="L4" s="14" t="str">
        <v/>
      </c>
      <c r="M4" s="15" t="str">
        <v/>
      </c>
      <c r="N4" s="14" t="str">
        <v/>
      </c>
    </row>
    <row r="5" ht="48" customHeight="1" spans="1:14" x14ac:dyDescent="0.25">
      <c r="A5" s="5" t="str">
        <v>meetings</v>
      </c>
      <c r="B5" s="5" t="str">
        <v>Meeting</v>
      </c>
      <c r="C5" s="5" t="str">
        <v>7001</v>
      </c>
      <c r="D5" s="5" t="str">
        <v>Discovery meeting</v>
      </c>
      <c r="E5" s="5" t="str">
        <v>MTG-001</v>
      </c>
      <c r="F5" s="5" t="str">
        <v>Medium</v>
      </c>
      <c r="G5" s="5" t="str">
        <v>Past meeting without outcome</v>
      </c>
      <c r="H5" s="5" t="str">
        <v>Review the candidate in HubSpot before making any change.</v>
      </c>
      <c r="I5" s="11">
        <v>1</v>
      </c>
      <c r="J5" s="17" t="str">
        <v>Open in HubSpot</v>
      </c>
      <c r="K5" s="14" t="str">
        <v>Review</v>
      </c>
      <c r="L5" s="14" t="str">
        <v/>
      </c>
      <c r="M5" s="15" t="str">
        <v/>
      </c>
      <c r="N5" s="14" t="str">
        <v/>
      </c>
    </row>
    <row r="6" ht="48" customHeight="1" spans="1:14" x14ac:dyDescent="0.25">
      <c r="A6" s="3" t="str">
        <v>calls</v>
      </c>
      <c r="B6" s="3" t="str">
        <v>Call</v>
      </c>
      <c r="C6" s="3" t="str">
        <v>8001</v>
      </c>
      <c r="D6" s="3" t="str">
        <v>Procurement follow-up</v>
      </c>
      <c r="E6" s="3" t="str">
        <v>CAL-001</v>
      </c>
      <c r="F6" s="3" t="str">
        <v>Low</v>
      </c>
      <c r="G6" s="3" t="str">
        <v>Completed call without disposition</v>
      </c>
      <c r="H6" s="3" t="str">
        <v>Review the candidate in HubSpot before making any change.</v>
      </c>
      <c r="I6" s="8">
        <v>1</v>
      </c>
      <c r="J6" s="16" t="str">
        <v>Open in HubSpot</v>
      </c>
      <c r="K6" s="14" t="str">
        <v>Review</v>
      </c>
      <c r="L6" s="14" t="str">
        <v/>
      </c>
      <c r="M6" s="15" t="str">
        <v/>
      </c>
      <c r="N6" s="14" t="str">
        <v/>
      </c>
    </row>
    <row r="7" ht="48" customHeight="1" spans="1:14" x14ac:dyDescent="0.25">
      <c r="A7" s="5" t="str">
        <v>products</v>
      </c>
      <c r="B7" s="5" t="str">
        <v>Product</v>
      </c>
      <c r="C7" s="5" t="str">
        <v>9001</v>
      </c>
      <c r="D7" s="5" t="str">
        <v>Legacy onboarding</v>
      </c>
      <c r="E7" s="5" t="str">
        <v>PRD-003</v>
      </c>
      <c r="F7" s="5" t="str">
        <v>Low</v>
      </c>
      <c r="G7" s="5" t="str">
        <v>Never used</v>
      </c>
      <c r="H7" s="5" t="str">
        <v>Review the candidate in HubSpot before making any change.</v>
      </c>
      <c r="I7" s="11">
        <v>1</v>
      </c>
      <c r="J7" s="17" t="str">
        <v>Open in HubSpot</v>
      </c>
      <c r="K7" s="14" t="str">
        <v>Review</v>
      </c>
      <c r="L7" s="14" t="str">
        <v/>
      </c>
      <c r="M7" s="15" t="str">
        <v/>
      </c>
      <c r="N7" s="14" t="str">
        <v/>
      </c>
    </row>
    <row r="8" ht="48" customHeight="1" spans="1:14" x14ac:dyDescent="0.25">
      <c r="A8" s="3" t="str">
        <v>line-items</v>
      </c>
      <c r="B8" s="3" t="str">
        <v>Line item</v>
      </c>
      <c r="C8" s="3" t="str">
        <v>9101</v>
      </c>
      <c r="D8" s="3" t="str">
        <v>Implementation package</v>
      </c>
      <c r="E8" s="3" t="str">
        <v>LIN-001</v>
      </c>
      <c r="F8" s="3" t="str">
        <v>Medium</v>
      </c>
      <c r="G8" s="3" t="str">
        <v>Orphan line item</v>
      </c>
      <c r="H8" s="3" t="str">
        <v>Review the candidate in HubSpot before making any change.</v>
      </c>
      <c r="I8" s="8">
        <v>1</v>
      </c>
      <c r="J8" s="16" t="str">
        <v>Open in HubSpot</v>
      </c>
      <c r="K8" s="14" t="str">
        <v>Review</v>
      </c>
      <c r="L8" s="14" t="str">
        <v/>
      </c>
      <c r="M8" s="15" t="str">
        <v/>
      </c>
      <c r="N8" s="14" t="str">
        <v/>
      </c>
    </row>
    <row r="9" ht="48" customHeight="1" spans="1:14" x14ac:dyDescent="0.25">
      <c r="A9" s="5" t="str">
        <v>goals</v>
      </c>
      <c r="B9" s="5" t="str">
        <v>Goal</v>
      </c>
      <c r="C9" s="5" t="str">
        <v>9201</v>
      </c>
      <c r="D9" s="5" t="str">
        <v>Q3 new revenue</v>
      </c>
      <c r="E9" s="5" t="str">
        <v>GOA-002</v>
      </c>
      <c r="F9" s="5" t="str">
        <v>Low</v>
      </c>
      <c r="G9" s="5" t="str">
        <v>Missing target amount</v>
      </c>
      <c r="H9" s="5" t="str">
        <v>Review the candidate in HubSpot before making any change.</v>
      </c>
      <c r="I9" s="11">
        <v>1</v>
      </c>
      <c r="J9" s="17" t="str">
        <v>Open in HubSpot</v>
      </c>
      <c r="K9" s="14" t="str">
        <v>Review</v>
      </c>
      <c r="L9" s="14" t="str">
        <v/>
      </c>
      <c r="M9" s="15" t="str">
        <v/>
      </c>
      <c r="N9" s="14" t="str">
        <v/>
      </c>
    </row>
    <row r="10" ht="48" customHeight="1" spans="1:14" x14ac:dyDescent="0.25">
      <c r="A10" s="3" t="str">
        <v>lists</v>
      </c>
      <c r="B10" s="3" t="str">
        <v>List</v>
      </c>
      <c r="C10" s="3" t="str">
        <v>9301</v>
      </c>
      <c r="D10" s="3" t="str">
        <v>Legacy webinar attendees</v>
      </c>
      <c r="E10" s="3" t="str">
        <v>LST-002</v>
      </c>
      <c r="F10" s="3" t="str">
        <v>Low</v>
      </c>
      <c r="G10" s="3" t="str">
        <v>Stale static list</v>
      </c>
      <c r="H10" s="3" t="str">
        <v>Review the candidate in HubSpot before making any change.</v>
      </c>
      <c r="I10" s="8">
        <v>1</v>
      </c>
      <c r="J10" s="16" t="str">
        <v>Open in HubSpot</v>
      </c>
      <c r="K10" s="14" t="str">
        <v>Review</v>
      </c>
      <c r="L10" s="14" t="str">
        <v/>
      </c>
      <c r="M10" s="15" t="str">
        <v/>
      </c>
      <c r="N10" s="14" t="str">
        <v/>
      </c>
    </row>
    <row r="11" ht="48" customHeight="1" spans="1:14" x14ac:dyDescent="0.25">
      <c r="A11" s="5" t="str">
        <v>campaigns</v>
      </c>
      <c r="B11" s="5" t="str">
        <v>Campaign</v>
      </c>
      <c r="C11" s="5" t="str">
        <v>9401</v>
      </c>
      <c r="D11" s="5" t="str">
        <v>FY25 partner campaign</v>
      </c>
      <c r="E11" s="5" t="str">
        <v>CAM-001</v>
      </c>
      <c r="F11" s="5" t="str">
        <v>Low</v>
      </c>
      <c r="G11" s="5" t="str">
        <v>Long-finished campaign or missing dates</v>
      </c>
      <c r="H11" s="5" t="str">
        <v>Review the candidate in HubSpot before making any change.</v>
      </c>
      <c r="I11" s="11">
        <v>1</v>
      </c>
      <c r="J11" s="17" t="str">
        <v>Open in HubSpot</v>
      </c>
      <c r="K11" s="14" t="str">
        <v>Review</v>
      </c>
      <c r="L11" s="14" t="str">
        <v/>
      </c>
      <c r="M11" s="15" t="str">
        <v/>
      </c>
      <c r="N11" s="14" t="str">
        <v/>
      </c>
    </row>
    <row r="12" ht="48" customHeight="1" spans="1:14" x14ac:dyDescent="0.25">
      <c r="A12" s="3" t="str">
        <v>sequences</v>
      </c>
      <c r="B12" s="3" t="str">
        <v>Sequence</v>
      </c>
      <c r="C12" s="3" t="str">
        <v>9501</v>
      </c>
      <c r="D12" s="3" t="str">
        <v>Old outbound sequence</v>
      </c>
      <c r="E12" s="3" t="str">
        <v>SEQ-001</v>
      </c>
      <c r="F12" s="3" t="str">
        <v>Low</v>
      </c>
      <c r="G12" s="3" t="str">
        <v>Old and unused sequence</v>
      </c>
      <c r="H12" s="3" t="str">
        <v>Review the candidate in HubSpot before making any change.</v>
      </c>
      <c r="I12" s="8">
        <v>1</v>
      </c>
      <c r="J12" s="16" t="str">
        <v>Open in HubSpot</v>
      </c>
      <c r="K12" s="14" t="str">
        <v>Review</v>
      </c>
      <c r="L12" s="14" t="str">
        <v/>
      </c>
      <c r="M12" s="15" t="str">
        <v/>
      </c>
      <c r="N12" s="14" t="str">
        <v/>
      </c>
    </row>
    <row r="13" ht="48" customHeight="1" spans="1:14" x14ac:dyDescent="0.25">
      <c r="A13" s="5" t="str">
        <v>workflows</v>
      </c>
      <c r="B13" s="5" t="str">
        <v>Workflow</v>
      </c>
      <c r="C13" s="5" t="str">
        <v>9601</v>
      </c>
      <c r="D13" s="5" t="str">
        <v>Legacy lead routing workflow</v>
      </c>
      <c r="E13" s="5" t="str">
        <v>WFL-002</v>
      </c>
      <c r="F13" s="5" t="str">
        <v>Low</v>
      </c>
      <c r="G13" s="5" t="str">
        <v>Stale workflow</v>
      </c>
      <c r="H13" s="5" t="str">
        <v>Review the candidate in HubSpot before making any change.</v>
      </c>
      <c r="I13" s="11">
        <v>1</v>
      </c>
      <c r="J13" s="17" t="str">
        <v>Open in HubSpot</v>
      </c>
      <c r="K13" s="14" t="str">
        <v>Review</v>
      </c>
      <c r="L13" s="14" t="str">
        <v/>
      </c>
      <c r="M13" s="15" t="str">
        <v/>
      </c>
      <c r="N13" s="14" t="str">
        <v/>
      </c>
    </row>
    <row r="14" ht="48" customHeight="1" spans="1:14" x14ac:dyDescent="0.25">
      <c r="A14" s="3" t="str">
        <v>leads</v>
      </c>
      <c r="B14" s="3" t="str">
        <v>Lead</v>
      </c>
      <c r="C14" s="3" t="str">
        <v>EXT-0002</v>
      </c>
      <c r="D14" s="3" t="str">
        <v>Lead sample 002</v>
      </c>
      <c r="E14" s="3" t="str">
        <v>LEA-001</v>
      </c>
      <c r="F14" s="3" t="str">
        <v>High</v>
      </c>
      <c r="G14" s="3" t="str">
        <v>Unowned</v>
      </c>
      <c r="H14" s="3" t="str">
        <v>Review the candidate in HubSpot before making any change.</v>
      </c>
      <c r="I14" s="8">
        <v>1</v>
      </c>
      <c r="J14" s="16" t="str">
        <v>Open in HubSpot</v>
      </c>
      <c r="K14" s="14" t="str">
        <v>Review</v>
      </c>
      <c r="L14" s="14" t="str">
        <v/>
      </c>
      <c r="M14" s="15" t="str">
        <v/>
      </c>
      <c r="N14" s="14" t="str">
        <v/>
      </c>
    </row>
    <row r="15" ht="48" customHeight="1" spans="1:14" x14ac:dyDescent="0.25">
      <c r="A15" s="5" t="str">
        <v>quotes</v>
      </c>
      <c r="B15" s="5" t="str">
        <v>Quote</v>
      </c>
      <c r="C15" s="5" t="str">
        <v>EXT-0003</v>
      </c>
      <c r="D15" s="5" t="str">
        <v>Quote sample 003</v>
      </c>
      <c r="E15" s="5" t="str">
        <v>QUO-002</v>
      </c>
      <c r="F15" s="5" t="str">
        <v>Low</v>
      </c>
      <c r="G15" s="5" t="str">
        <v>Stale draft</v>
      </c>
      <c r="H15" s="5" t="str">
        <v>Review the candidate in HubSpot before making any change.</v>
      </c>
      <c r="I15" s="11">
        <v>1</v>
      </c>
      <c r="J15" s="17" t="str">
        <v>Open in HubSpot</v>
      </c>
      <c r="K15" s="14" t="str">
        <v>Review</v>
      </c>
      <c r="L15" s="14" t="str">
        <v/>
      </c>
      <c r="M15" s="15" t="str">
        <v/>
      </c>
      <c r="N15" s="14" t="str">
        <v/>
      </c>
    </row>
    <row r="16" ht="48" customHeight="1" spans="1:14" x14ac:dyDescent="0.25">
      <c r="A16" s="3" t="str">
        <v>tasks</v>
      </c>
      <c r="B16" s="3" t="str">
        <v>Task</v>
      </c>
      <c r="C16" s="3" t="str">
        <v>EXT-0004</v>
      </c>
      <c r="D16" s="3" t="str">
        <v>Task sample 004</v>
      </c>
      <c r="E16" s="3" t="str">
        <v>TSK-001, TSK-002</v>
      </c>
      <c r="F16" s="3" t="str">
        <v>High</v>
      </c>
      <c r="G16" s="3" t="str">
        <v>Overdue open task | Unassigned open task</v>
      </c>
      <c r="H16" s="3" t="str">
        <v>Review the candidate in HubSpot before making any change.</v>
      </c>
      <c r="I16" s="8">
        <v>2</v>
      </c>
      <c r="J16" s="16" t="str">
        <v>Open in HubSpot</v>
      </c>
      <c r="K16" s="14" t="str">
        <v>Review</v>
      </c>
      <c r="L16" s="14" t="str">
        <v/>
      </c>
      <c r="M16" s="15" t="str">
        <v/>
      </c>
      <c r="N16" s="14" t="str">
        <v/>
      </c>
    </row>
    <row r="17" ht="48" customHeight="1" spans="1:14" x14ac:dyDescent="0.25">
      <c r="A17" s="5" t="str">
        <v>meetings</v>
      </c>
      <c r="B17" s="5" t="str">
        <v>Meeting</v>
      </c>
      <c r="C17" s="5" t="str">
        <v>EXT-0005</v>
      </c>
      <c r="D17" s="5" t="str">
        <v>Meeting sample 005</v>
      </c>
      <c r="E17" s="5" t="str">
        <v>MTG-001</v>
      </c>
      <c r="F17" s="5" t="str">
        <v>Medium</v>
      </c>
      <c r="G17" s="5" t="str">
        <v>Past meeting without outcome</v>
      </c>
      <c r="H17" s="5" t="str">
        <v>Review the candidate in HubSpot before making any change.</v>
      </c>
      <c r="I17" s="11">
        <v>1</v>
      </c>
      <c r="J17" s="17" t="str">
        <v>Open in HubSpot</v>
      </c>
      <c r="K17" s="14" t="str">
        <v>Review</v>
      </c>
      <c r="L17" s="14" t="str">
        <v/>
      </c>
      <c r="M17" s="15" t="str">
        <v/>
      </c>
      <c r="N17" s="14" t="str">
        <v/>
      </c>
    </row>
    <row r="18" ht="48" customHeight="1" spans="1:14" x14ac:dyDescent="0.25">
      <c r="A18" s="3" t="str">
        <v>calls</v>
      </c>
      <c r="B18" s="3" t="str">
        <v>Call</v>
      </c>
      <c r="C18" s="3" t="str">
        <v>EXT-0006</v>
      </c>
      <c r="D18" s="3" t="str">
        <v>Call sample 006</v>
      </c>
      <c r="E18" s="3" t="str">
        <v>CAL-001</v>
      </c>
      <c r="F18" s="3" t="str">
        <v>Low</v>
      </c>
      <c r="G18" s="3" t="str">
        <v>Completed call without disposition</v>
      </c>
      <c r="H18" s="3" t="str">
        <v>Review the candidate in HubSpot before making any change.</v>
      </c>
      <c r="I18" s="8">
        <v>1</v>
      </c>
      <c r="J18" s="16" t="str">
        <v>Open in HubSpot</v>
      </c>
      <c r="K18" s="14" t="str">
        <v>Review</v>
      </c>
      <c r="L18" s="14" t="str">
        <v/>
      </c>
      <c r="M18" s="15" t="str">
        <v/>
      </c>
      <c r="N18" s="14" t="str">
        <v/>
      </c>
    </row>
    <row r="19" ht="48" customHeight="1" spans="1:14" x14ac:dyDescent="0.25">
      <c r="A19" s="5" t="str">
        <v>products</v>
      </c>
      <c r="B19" s="5" t="str">
        <v>Product</v>
      </c>
      <c r="C19" s="5" t="str">
        <v>EXT-0007</v>
      </c>
      <c r="D19" s="5" t="str">
        <v>Product sample 007</v>
      </c>
      <c r="E19" s="5" t="str">
        <v>PRD-001</v>
      </c>
      <c r="F19" s="5" t="str">
        <v>Medium</v>
      </c>
      <c r="G19" s="5" t="str">
        <v>Missing price</v>
      </c>
      <c r="H19" s="5" t="str">
        <v>Review the candidate in HubSpot before making any change.</v>
      </c>
      <c r="I19" s="11">
        <v>1</v>
      </c>
      <c r="J19" s="17" t="str">
        <v>Open in HubSpot</v>
      </c>
      <c r="K19" s="14" t="str">
        <v>Review</v>
      </c>
      <c r="L19" s="14" t="str">
        <v/>
      </c>
      <c r="M19" s="15" t="str">
        <v/>
      </c>
      <c r="N19" s="14" t="str">
        <v/>
      </c>
    </row>
    <row r="20" ht="48" customHeight="1" spans="1:14" x14ac:dyDescent="0.25">
      <c r="A20" s="3" t="str">
        <v>line-items</v>
      </c>
      <c r="B20" s="3" t="str">
        <v>Line item</v>
      </c>
      <c r="C20" s="3" t="str">
        <v>EXT-0008</v>
      </c>
      <c r="D20" s="3" t="str">
        <v>Line item sample 008</v>
      </c>
      <c r="E20" s="3" t="str">
        <v>LIN-001, LIN-002</v>
      </c>
      <c r="F20" s="3" t="str">
        <v>Medium</v>
      </c>
      <c r="G20" s="3" t="str">
        <v>Orphan line item | Not linked to catalogue</v>
      </c>
      <c r="H20" s="3" t="str">
        <v>Review the candidate in HubSpot before making any change.</v>
      </c>
      <c r="I20" s="8">
        <v>2</v>
      </c>
      <c r="J20" s="16" t="str">
        <v>Open in HubSpot</v>
      </c>
      <c r="K20" s="14" t="str">
        <v>Review</v>
      </c>
      <c r="L20" s="14" t="str">
        <v/>
      </c>
      <c r="M20" s="15" t="str">
        <v/>
      </c>
      <c r="N20" s="14" t="str">
        <v/>
      </c>
    </row>
    <row r="21" ht="48" customHeight="1" spans="1:14" x14ac:dyDescent="0.25">
      <c r="A21" s="5" t="str">
        <v>goals</v>
      </c>
      <c r="B21" s="5" t="str">
        <v>Goal</v>
      </c>
      <c r="C21" s="5" t="str">
        <v>EXT-0009</v>
      </c>
      <c r="D21" s="5" t="str">
        <v>Goal sample 009</v>
      </c>
      <c r="E21" s="5" t="str">
        <v>GOA-001</v>
      </c>
      <c r="F21" s="5" t="str">
        <v>Medium</v>
      </c>
      <c r="G21" s="5" t="str">
        <v>Missing owner</v>
      </c>
      <c r="H21" s="5" t="str">
        <v>Review the candidate in HubSpot before making any change.</v>
      </c>
      <c r="I21" s="11">
        <v>1</v>
      </c>
      <c r="J21" s="17" t="str">
        <v>Open in HubSpot</v>
      </c>
      <c r="K21" s="14" t="str">
        <v>Review</v>
      </c>
      <c r="L21" s="14" t="str">
        <v/>
      </c>
      <c r="M21" s="15" t="str">
        <v/>
      </c>
      <c r="N21" s="14" t="str">
        <v/>
      </c>
    </row>
    <row r="22" ht="48" customHeight="1" spans="1:14" x14ac:dyDescent="0.25">
      <c r="A22" s="3" t="str">
        <v>lists</v>
      </c>
      <c r="B22" s="3" t="str">
        <v>List</v>
      </c>
      <c r="C22" s="3" t="str">
        <v>EXT-0010</v>
      </c>
      <c r="D22" s="3" t="str">
        <v>List sample 010</v>
      </c>
      <c r="E22" s="3" t="str">
        <v>LST-001</v>
      </c>
      <c r="F22" s="3" t="str">
        <v>Low</v>
      </c>
      <c r="G22" s="3" t="str">
        <v>Empty list</v>
      </c>
      <c r="H22" s="3" t="str">
        <v>Review the candidate in HubSpot before making any change.</v>
      </c>
      <c r="I22" s="8">
        <v>1</v>
      </c>
      <c r="J22" s="16" t="str">
        <v>Open in HubSpot</v>
      </c>
      <c r="K22" s="14" t="str">
        <v>Review</v>
      </c>
      <c r="L22" s="14" t="str">
        <v/>
      </c>
      <c r="M22" s="15" t="str">
        <v/>
      </c>
      <c r="N22" s="14" t="str">
        <v/>
      </c>
    </row>
    <row r="23" ht="48" customHeight="1" spans="1:14" x14ac:dyDescent="0.25">
      <c r="A23" s="5" t="str">
        <v>campaigns</v>
      </c>
      <c r="B23" s="5" t="str">
        <v>Campaign</v>
      </c>
      <c r="C23" s="5" t="str">
        <v>EXT-0011</v>
      </c>
      <c r="D23" s="5" t="str">
        <v>Campaign sample 011</v>
      </c>
      <c r="E23" s="5" t="str">
        <v>CAM-001</v>
      </c>
      <c r="F23" s="5" t="str">
        <v>Low</v>
      </c>
      <c r="G23" s="5" t="str">
        <v>Long-finished campaign or missing dates</v>
      </c>
      <c r="H23" s="5" t="str">
        <v>Review the candidate in HubSpot before making any change.</v>
      </c>
      <c r="I23" s="11">
        <v>1</v>
      </c>
      <c r="J23" s="17" t="str">
        <v>Open in HubSpot</v>
      </c>
      <c r="K23" s="14" t="str">
        <v>Review</v>
      </c>
      <c r="L23" s="14" t="str">
        <v/>
      </c>
      <c r="M23" s="15" t="str">
        <v/>
      </c>
      <c r="N23" s="14" t="str">
        <v/>
      </c>
    </row>
    <row r="24" ht="48" customHeight="1" spans="1:14" x14ac:dyDescent="0.25">
      <c r="A24" s="3" t="str">
        <v>sequences</v>
      </c>
      <c r="B24" s="3" t="str">
        <v>Sequence</v>
      </c>
      <c r="C24" s="3" t="str">
        <v>EXT-0012</v>
      </c>
      <c r="D24" s="3" t="str">
        <v>Sequence sample 012</v>
      </c>
      <c r="E24" s="3" t="str">
        <v>SEQ-001</v>
      </c>
      <c r="F24" s="3" t="str">
        <v>Low</v>
      </c>
      <c r="G24" s="3" t="str">
        <v>Old and unused sequence</v>
      </c>
      <c r="H24" s="3" t="str">
        <v>Review the candidate in HubSpot before making any change.</v>
      </c>
      <c r="I24" s="8">
        <v>1</v>
      </c>
      <c r="J24" s="16" t="str">
        <v>Open in HubSpot</v>
      </c>
      <c r="K24" s="14" t="str">
        <v>Review</v>
      </c>
      <c r="L24" s="14" t="str">
        <v/>
      </c>
      <c r="M24" s="15" t="str">
        <v/>
      </c>
      <c r="N24" s="14" t="str">
        <v/>
      </c>
    </row>
    <row r="25" ht="48" customHeight="1" spans="1:14" x14ac:dyDescent="0.25">
      <c r="A25" s="5" t="str">
        <v>workflows</v>
      </c>
      <c r="B25" s="5" t="str">
        <v>Workflow</v>
      </c>
      <c r="C25" s="5" t="str">
        <v>EXT-0013</v>
      </c>
      <c r="D25" s="5" t="str">
        <v>Workflow sample 013</v>
      </c>
      <c r="E25" s="5" t="str">
        <v>WFL-001</v>
      </c>
      <c r="F25" s="5" t="str">
        <v>Low</v>
      </c>
      <c r="G25" s="5" t="str">
        <v>Disabled workflow</v>
      </c>
      <c r="H25" s="5" t="str">
        <v>Review the candidate in HubSpot before making any change.</v>
      </c>
      <c r="I25" s="11">
        <v>1</v>
      </c>
      <c r="J25" s="17" t="str">
        <v>Open in HubSpot</v>
      </c>
      <c r="K25" s="14" t="str">
        <v>Review</v>
      </c>
      <c r="L25" s="14" t="str">
        <v/>
      </c>
      <c r="M25" s="15" t="str">
        <v/>
      </c>
      <c r="N25" s="14" t="str">
        <v/>
      </c>
    </row>
    <row r="26" ht="48" customHeight="1" spans="1:14" x14ac:dyDescent="0.25">
      <c r="A26" s="3" t="str">
        <v>leads</v>
      </c>
      <c r="B26" s="3" t="str">
        <v>Lead</v>
      </c>
      <c r="C26" s="3" t="str">
        <v>EXT-0014</v>
      </c>
      <c r="D26" s="3" t="str">
        <v>Lead sample 014</v>
      </c>
      <c r="E26" s="3" t="str">
        <v>LEA-001</v>
      </c>
      <c r="F26" s="3" t="str">
        <v>High</v>
      </c>
      <c r="G26" s="3" t="str">
        <v>Unowned</v>
      </c>
      <c r="H26" s="3" t="str">
        <v>Review the candidate in HubSpot before making any change.</v>
      </c>
      <c r="I26" s="8">
        <v>1</v>
      </c>
      <c r="J26" s="16" t="str">
        <v>Open in HubSpot</v>
      </c>
      <c r="K26" s="14" t="str">
        <v>Review</v>
      </c>
      <c r="L26" s="14" t="str">
        <v/>
      </c>
      <c r="M26" s="15" t="str">
        <v/>
      </c>
      <c r="N26" s="14" t="str">
        <v/>
      </c>
    </row>
    <row r="27" ht="48" customHeight="1" spans="1:14" x14ac:dyDescent="0.25">
      <c r="A27" s="5" t="str">
        <v>quotes</v>
      </c>
      <c r="B27" s="5" t="str">
        <v>Quote</v>
      </c>
      <c r="C27" s="5" t="str">
        <v>EXT-0015</v>
      </c>
      <c r="D27" s="5" t="str">
        <v>Quote sample 015</v>
      </c>
      <c r="E27" s="5" t="str">
        <v>QUO-002</v>
      </c>
      <c r="F27" s="5" t="str">
        <v>Low</v>
      </c>
      <c r="G27" s="5" t="str">
        <v>Stale draft</v>
      </c>
      <c r="H27" s="5" t="str">
        <v>Review the candidate in HubSpot before making any change.</v>
      </c>
      <c r="I27" s="11">
        <v>1</v>
      </c>
      <c r="J27" s="17" t="str">
        <v>Open in HubSpot</v>
      </c>
      <c r="K27" s="14" t="str">
        <v>Review</v>
      </c>
      <c r="L27" s="14" t="str">
        <v/>
      </c>
      <c r="M27" s="15" t="str">
        <v/>
      </c>
      <c r="N27" s="14" t="str">
        <v/>
      </c>
    </row>
    <row r="28" ht="48" customHeight="1" spans="1:14" x14ac:dyDescent="0.25">
      <c r="A28" s="3" t="str">
        <v>tasks</v>
      </c>
      <c r="B28" s="3" t="str">
        <v>Task</v>
      </c>
      <c r="C28" s="3" t="str">
        <v>EXT-0016</v>
      </c>
      <c r="D28" s="3" t="str">
        <v>Task sample 016</v>
      </c>
      <c r="E28" s="3" t="str">
        <v>TSK-001, TSK-002</v>
      </c>
      <c r="F28" s="3" t="str">
        <v>High</v>
      </c>
      <c r="G28" s="3" t="str">
        <v>Overdue open task | Unassigned open task</v>
      </c>
      <c r="H28" s="3" t="str">
        <v>Review the candidate in HubSpot before making any change.</v>
      </c>
      <c r="I28" s="8">
        <v>2</v>
      </c>
      <c r="J28" s="16" t="str">
        <v>Open in HubSpot</v>
      </c>
      <c r="K28" s="14" t="str">
        <v>Review</v>
      </c>
      <c r="L28" s="14" t="str">
        <v/>
      </c>
      <c r="M28" s="15" t="str">
        <v/>
      </c>
      <c r="N28" s="14" t="str">
        <v/>
      </c>
    </row>
    <row r="29" ht="48" customHeight="1" spans="1:14" x14ac:dyDescent="0.25">
      <c r="A29" s="5" t="str">
        <v>meetings</v>
      </c>
      <c r="B29" s="5" t="str">
        <v>Meeting</v>
      </c>
      <c r="C29" s="5" t="str">
        <v>EXT-0017</v>
      </c>
      <c r="D29" s="5" t="str">
        <v>Meeting sample 017</v>
      </c>
      <c r="E29" s="5" t="str">
        <v>MTG-001</v>
      </c>
      <c r="F29" s="5" t="str">
        <v>Medium</v>
      </c>
      <c r="G29" s="5" t="str">
        <v>Past meeting without outcome</v>
      </c>
      <c r="H29" s="5" t="str">
        <v>Review the candidate in HubSpot before making any change.</v>
      </c>
      <c r="I29" s="11">
        <v>1</v>
      </c>
      <c r="J29" s="17" t="str">
        <v>Open in HubSpot</v>
      </c>
      <c r="K29" s="14" t="str">
        <v>Review</v>
      </c>
      <c r="L29" s="14" t="str">
        <v/>
      </c>
      <c r="M29" s="15" t="str">
        <v/>
      </c>
      <c r="N29" s="14" t="str">
        <v/>
      </c>
    </row>
    <row r="30" ht="48" customHeight="1" spans="1:14" x14ac:dyDescent="0.25">
      <c r="A30" s="3" t="str">
        <v>calls</v>
      </c>
      <c r="B30" s="3" t="str">
        <v>Call</v>
      </c>
      <c r="C30" s="3" t="str">
        <v>EXT-0018</v>
      </c>
      <c r="D30" s="3" t="str">
        <v>Call sample 018</v>
      </c>
      <c r="E30" s="3" t="str">
        <v>CAL-001</v>
      </c>
      <c r="F30" s="3" t="str">
        <v>Low</v>
      </c>
      <c r="G30" s="3" t="str">
        <v>Completed call without disposition</v>
      </c>
      <c r="H30" s="3" t="str">
        <v>Review the candidate in HubSpot before making any change.</v>
      </c>
      <c r="I30" s="8">
        <v>1</v>
      </c>
      <c r="J30" s="16" t="str">
        <v>Open in HubSpot</v>
      </c>
      <c r="K30" s="14" t="str">
        <v>Review</v>
      </c>
      <c r="L30" s="14" t="str">
        <v/>
      </c>
      <c r="M30" s="15" t="str">
        <v/>
      </c>
      <c r="N30" s="14" t="str">
        <v/>
      </c>
    </row>
    <row r="31" ht="48" customHeight="1" spans="1:14" x14ac:dyDescent="0.25">
      <c r="A31" s="5" t="str">
        <v>products</v>
      </c>
      <c r="B31" s="5" t="str">
        <v>Product</v>
      </c>
      <c r="C31" s="5" t="str">
        <v>EXT-0019</v>
      </c>
      <c r="D31" s="5" t="str">
        <v>Product sample 019</v>
      </c>
      <c r="E31" s="5" t="str">
        <v>PRD-001</v>
      </c>
      <c r="F31" s="5" t="str">
        <v>Medium</v>
      </c>
      <c r="G31" s="5" t="str">
        <v>Missing price</v>
      </c>
      <c r="H31" s="5" t="str">
        <v>Review the candidate in HubSpot before making any change.</v>
      </c>
      <c r="I31" s="11">
        <v>1</v>
      </c>
      <c r="J31" s="17" t="str">
        <v>Open in HubSpot</v>
      </c>
      <c r="K31" s="14" t="str">
        <v>Review</v>
      </c>
      <c r="L31" s="14" t="str">
        <v/>
      </c>
      <c r="M31" s="15" t="str">
        <v/>
      </c>
      <c r="N31" s="14" t="str">
        <v/>
      </c>
    </row>
    <row r="32" ht="48" customHeight="1" spans="1:14" x14ac:dyDescent="0.25">
      <c r="A32" s="3" t="str">
        <v>line-items</v>
      </c>
      <c r="B32" s="3" t="str">
        <v>Line item</v>
      </c>
      <c r="C32" s="3" t="str">
        <v>EXT-0020</v>
      </c>
      <c r="D32" s="3" t="str">
        <v>Line item sample 020</v>
      </c>
      <c r="E32" s="3" t="str">
        <v>LIN-001, LIN-002</v>
      </c>
      <c r="F32" s="3" t="str">
        <v>Medium</v>
      </c>
      <c r="G32" s="3" t="str">
        <v>Orphan line item | Not linked to catalogue</v>
      </c>
      <c r="H32" s="3" t="str">
        <v>Review the candidate in HubSpot before making any change.</v>
      </c>
      <c r="I32" s="8">
        <v>2</v>
      </c>
      <c r="J32" s="16" t="str">
        <v>Open in HubSpot</v>
      </c>
      <c r="K32" s="14" t="str">
        <v>Review</v>
      </c>
      <c r="L32" s="14" t="str">
        <v/>
      </c>
      <c r="M32" s="15" t="str">
        <v/>
      </c>
      <c r="N32" s="14" t="str">
        <v/>
      </c>
    </row>
    <row r="33" ht="48" customHeight="1" spans="1:14" x14ac:dyDescent="0.25">
      <c r="A33" s="5" t="str">
        <v>goals</v>
      </c>
      <c r="B33" s="5" t="str">
        <v>Goal</v>
      </c>
      <c r="C33" s="5" t="str">
        <v>EXT-0021</v>
      </c>
      <c r="D33" s="5" t="str">
        <v>Goal sample 021</v>
      </c>
      <c r="E33" s="5" t="str">
        <v>GOA-001</v>
      </c>
      <c r="F33" s="5" t="str">
        <v>Medium</v>
      </c>
      <c r="G33" s="5" t="str">
        <v>Missing owner</v>
      </c>
      <c r="H33" s="5" t="str">
        <v>Review the candidate in HubSpot before making any change.</v>
      </c>
      <c r="I33" s="11">
        <v>1</v>
      </c>
      <c r="J33" s="17" t="str">
        <v>Open in HubSpot</v>
      </c>
      <c r="K33" s="14" t="str">
        <v>Review</v>
      </c>
      <c r="L33" s="14" t="str">
        <v/>
      </c>
      <c r="M33" s="15" t="str">
        <v/>
      </c>
      <c r="N33" s="14" t="str">
        <v/>
      </c>
    </row>
    <row r="34" ht="48" customHeight="1" spans="1:14" x14ac:dyDescent="0.25">
      <c r="A34" s="3" t="str">
        <v>lists</v>
      </c>
      <c r="B34" s="3" t="str">
        <v>List</v>
      </c>
      <c r="C34" s="3" t="str">
        <v>EXT-0022</v>
      </c>
      <c r="D34" s="3" t="str">
        <v>List sample 022</v>
      </c>
      <c r="E34" s="3" t="str">
        <v>LST-001</v>
      </c>
      <c r="F34" s="3" t="str">
        <v>Low</v>
      </c>
      <c r="G34" s="3" t="str">
        <v>Empty list</v>
      </c>
      <c r="H34" s="3" t="str">
        <v>Review the candidate in HubSpot before making any change.</v>
      </c>
      <c r="I34" s="8">
        <v>1</v>
      </c>
      <c r="J34" s="16" t="str">
        <v>Open in HubSpot</v>
      </c>
      <c r="K34" s="14" t="str">
        <v>Review</v>
      </c>
      <c r="L34" s="14" t="str">
        <v/>
      </c>
      <c r="M34" s="15" t="str">
        <v/>
      </c>
      <c r="N34" s="14" t="str">
        <v/>
      </c>
    </row>
    <row r="35" ht="48" customHeight="1" spans="1:14" x14ac:dyDescent="0.25">
      <c r="A35" s="5" t="str">
        <v>campaigns</v>
      </c>
      <c r="B35" s="5" t="str">
        <v>Campaign</v>
      </c>
      <c r="C35" s="5" t="str">
        <v>EXT-0023</v>
      </c>
      <c r="D35" s="5" t="str">
        <v>Campaign sample 023</v>
      </c>
      <c r="E35" s="5" t="str">
        <v>CAM-001</v>
      </c>
      <c r="F35" s="5" t="str">
        <v>Low</v>
      </c>
      <c r="G35" s="5" t="str">
        <v>Long-finished campaign or missing dates</v>
      </c>
      <c r="H35" s="5" t="str">
        <v>Review the candidate in HubSpot before making any change.</v>
      </c>
      <c r="I35" s="11">
        <v>1</v>
      </c>
      <c r="J35" s="17" t="str">
        <v>Open in HubSpot</v>
      </c>
      <c r="K35" s="14" t="str">
        <v>Review</v>
      </c>
      <c r="L35" s="14" t="str">
        <v/>
      </c>
      <c r="M35" s="15" t="str">
        <v/>
      </c>
      <c r="N35" s="14" t="str">
        <v/>
      </c>
    </row>
    <row r="36" ht="48" customHeight="1" spans="1:14" x14ac:dyDescent="0.25">
      <c r="A36" s="3" t="str">
        <v>sequences</v>
      </c>
      <c r="B36" s="3" t="str">
        <v>Sequence</v>
      </c>
      <c r="C36" s="3" t="str">
        <v>EXT-0024</v>
      </c>
      <c r="D36" s="3" t="str">
        <v>Sequence sample 024</v>
      </c>
      <c r="E36" s="3" t="str">
        <v>SEQ-001</v>
      </c>
      <c r="F36" s="3" t="str">
        <v>Low</v>
      </c>
      <c r="G36" s="3" t="str">
        <v>Old and unused sequence</v>
      </c>
      <c r="H36" s="3" t="str">
        <v>Review the candidate in HubSpot before making any change.</v>
      </c>
      <c r="I36" s="8">
        <v>1</v>
      </c>
      <c r="J36" s="16" t="str">
        <v>Open in HubSpot</v>
      </c>
      <c r="K36" s="14" t="str">
        <v>Review</v>
      </c>
      <c r="L36" s="14" t="str">
        <v/>
      </c>
      <c r="M36" s="15" t="str">
        <v/>
      </c>
      <c r="N36" s="14" t="str">
        <v/>
      </c>
    </row>
    <row r="37" ht="48" customHeight="1" spans="1:14" x14ac:dyDescent="0.25">
      <c r="A37" s="5" t="str">
        <v>workflows</v>
      </c>
      <c r="B37" s="5" t="str">
        <v>Workflow</v>
      </c>
      <c r="C37" s="5" t="str">
        <v>EXT-0025</v>
      </c>
      <c r="D37" s="5" t="str">
        <v>Workflow sample 025</v>
      </c>
      <c r="E37" s="5" t="str">
        <v>WFL-001</v>
      </c>
      <c r="F37" s="5" t="str">
        <v>Low</v>
      </c>
      <c r="G37" s="5" t="str">
        <v>Disabled workflow</v>
      </c>
      <c r="H37" s="5" t="str">
        <v>Review the candidate in HubSpot before making any change.</v>
      </c>
      <c r="I37" s="11">
        <v>1</v>
      </c>
      <c r="J37" s="17" t="str">
        <v>Open in HubSpot</v>
      </c>
      <c r="K37" s="14" t="str">
        <v>Review</v>
      </c>
      <c r="L37" s="14" t="str">
        <v/>
      </c>
      <c r="M37" s="15" t="str">
        <v/>
      </c>
      <c r="N37" s="14" t="str">
        <v/>
      </c>
    </row>
    <row r="38" ht="48" customHeight="1" spans="1:14" x14ac:dyDescent="0.25">
      <c r="A38" s="3" t="str">
        <v>leads</v>
      </c>
      <c r="B38" s="3" t="str">
        <v>Lead</v>
      </c>
      <c r="C38" s="3" t="str">
        <v>EXT-0026</v>
      </c>
      <c r="D38" s="3" t="str">
        <v>Lead sample 026</v>
      </c>
      <c r="E38" s="3" t="str">
        <v>LEA-001</v>
      </c>
      <c r="F38" s="3" t="str">
        <v>High</v>
      </c>
      <c r="G38" s="3" t="str">
        <v>Unowned</v>
      </c>
      <c r="H38" s="3" t="str">
        <v>Review the candidate in HubSpot before making any change.</v>
      </c>
      <c r="I38" s="8">
        <v>1</v>
      </c>
      <c r="J38" s="16" t="str">
        <v>Open in HubSpot</v>
      </c>
      <c r="K38" s="14" t="str">
        <v>Review</v>
      </c>
      <c r="L38" s="14" t="str">
        <v/>
      </c>
      <c r="M38" s="15" t="str">
        <v/>
      </c>
      <c r="N38" s="14" t="str">
        <v/>
      </c>
    </row>
    <row r="39" ht="48" customHeight="1" spans="1:14" x14ac:dyDescent="0.25">
      <c r="A39" s="5" t="str">
        <v>quotes</v>
      </c>
      <c r="B39" s="5" t="str">
        <v>Quote</v>
      </c>
      <c r="C39" s="5" t="str">
        <v>EXT-0027</v>
      </c>
      <c r="D39" s="5" t="str">
        <v>Quote sample 027</v>
      </c>
      <c r="E39" s="5" t="str">
        <v>QUO-002</v>
      </c>
      <c r="F39" s="5" t="str">
        <v>Low</v>
      </c>
      <c r="G39" s="5" t="str">
        <v>Stale draft</v>
      </c>
      <c r="H39" s="5" t="str">
        <v>Review the candidate in HubSpot before making any change.</v>
      </c>
      <c r="I39" s="11">
        <v>1</v>
      </c>
      <c r="J39" s="17" t="str">
        <v>Open in HubSpot</v>
      </c>
      <c r="K39" s="14" t="str">
        <v>Review</v>
      </c>
      <c r="L39" s="14" t="str">
        <v/>
      </c>
      <c r="M39" s="15" t="str">
        <v/>
      </c>
      <c r="N39" s="14" t="str">
        <v/>
      </c>
    </row>
    <row r="40" ht="48" customHeight="1" spans="1:14" x14ac:dyDescent="0.25">
      <c r="A40" s="3" t="str">
        <v>tasks</v>
      </c>
      <c r="B40" s="3" t="str">
        <v>Task</v>
      </c>
      <c r="C40" s="3" t="str">
        <v>EXT-0028</v>
      </c>
      <c r="D40" s="3" t="str">
        <v>Task sample 028</v>
      </c>
      <c r="E40" s="3" t="str">
        <v>TSK-001, TSK-002</v>
      </c>
      <c r="F40" s="3" t="str">
        <v>High</v>
      </c>
      <c r="G40" s="3" t="str">
        <v>Overdue open task | Unassigned open task</v>
      </c>
      <c r="H40" s="3" t="str">
        <v>Review the candidate in HubSpot before making any change.</v>
      </c>
      <c r="I40" s="8">
        <v>2</v>
      </c>
      <c r="J40" s="16" t="str">
        <v>Open in HubSpot</v>
      </c>
      <c r="K40" s="14" t="str">
        <v>Review</v>
      </c>
      <c r="L40" s="14" t="str">
        <v/>
      </c>
      <c r="M40" s="15" t="str">
        <v/>
      </c>
      <c r="N40" s="14" t="str">
        <v/>
      </c>
    </row>
    <row r="41" ht="48" customHeight="1" spans="1:14" x14ac:dyDescent="0.25">
      <c r="A41" s="5" t="str">
        <v>meetings</v>
      </c>
      <c r="B41" s="5" t="str">
        <v>Meeting</v>
      </c>
      <c r="C41" s="5" t="str">
        <v>EXT-0029</v>
      </c>
      <c r="D41" s="5" t="str">
        <v>Meeting sample 029</v>
      </c>
      <c r="E41" s="5" t="str">
        <v>MTG-001</v>
      </c>
      <c r="F41" s="5" t="str">
        <v>Medium</v>
      </c>
      <c r="G41" s="5" t="str">
        <v>Past meeting without outcome</v>
      </c>
      <c r="H41" s="5" t="str">
        <v>Review the candidate in HubSpot before making any change.</v>
      </c>
      <c r="I41" s="11">
        <v>1</v>
      </c>
      <c r="J41" s="17" t="str">
        <v>Open in HubSpot</v>
      </c>
      <c r="K41" s="14" t="str">
        <v>Review</v>
      </c>
      <c r="L41" s="14" t="str">
        <v/>
      </c>
      <c r="M41" s="15" t="str">
        <v/>
      </c>
      <c r="N41" s="14" t="str">
        <v/>
      </c>
    </row>
    <row r="42" ht="48" customHeight="1" spans="1:14" x14ac:dyDescent="0.25">
      <c r="A42" s="3" t="str">
        <v>calls</v>
      </c>
      <c r="B42" s="3" t="str">
        <v>Call</v>
      </c>
      <c r="C42" s="3" t="str">
        <v>EXT-0030</v>
      </c>
      <c r="D42" s="3" t="str">
        <v>Call sample 030</v>
      </c>
      <c r="E42" s="3" t="str">
        <v>CAL-001</v>
      </c>
      <c r="F42" s="3" t="str">
        <v>Low</v>
      </c>
      <c r="G42" s="3" t="str">
        <v>Completed call without disposition</v>
      </c>
      <c r="H42" s="3" t="str">
        <v>Review the candidate in HubSpot before making any change.</v>
      </c>
      <c r="I42" s="8">
        <v>1</v>
      </c>
      <c r="J42" s="16" t="str">
        <v>Open in HubSpot</v>
      </c>
      <c r="K42" s="14" t="str">
        <v>Review</v>
      </c>
      <c r="L42" s="14" t="str">
        <v/>
      </c>
      <c r="M42" s="15" t="str">
        <v/>
      </c>
      <c r="N42" s="14" t="str">
        <v/>
      </c>
    </row>
    <row r="43" ht="48" customHeight="1" spans="1:14" x14ac:dyDescent="0.25">
      <c r="A43" s="5" t="str">
        <v>products</v>
      </c>
      <c r="B43" s="5" t="str">
        <v>Product</v>
      </c>
      <c r="C43" s="5" t="str">
        <v>EXT-0031</v>
      </c>
      <c r="D43" s="5" t="str">
        <v>Product sample 031</v>
      </c>
      <c r="E43" s="5" t="str">
        <v>PRD-001</v>
      </c>
      <c r="F43" s="5" t="str">
        <v>Medium</v>
      </c>
      <c r="G43" s="5" t="str">
        <v>Missing price</v>
      </c>
      <c r="H43" s="5" t="str">
        <v>Review the candidate in HubSpot before making any change.</v>
      </c>
      <c r="I43" s="11">
        <v>1</v>
      </c>
      <c r="J43" s="17" t="str">
        <v>Open in HubSpot</v>
      </c>
      <c r="K43" s="14" t="str">
        <v>Review</v>
      </c>
      <c r="L43" s="14" t="str">
        <v/>
      </c>
      <c r="M43" s="15" t="str">
        <v/>
      </c>
      <c r="N43" s="14" t="str">
        <v/>
      </c>
    </row>
    <row r="44" ht="48" customHeight="1" spans="1:14" x14ac:dyDescent="0.25">
      <c r="A44" s="3" t="str">
        <v>line-items</v>
      </c>
      <c r="B44" s="3" t="str">
        <v>Line item</v>
      </c>
      <c r="C44" s="3" t="str">
        <v>EXT-0032</v>
      </c>
      <c r="D44" s="3" t="str">
        <v>Line item sample 032</v>
      </c>
      <c r="E44" s="3" t="str">
        <v>LIN-001, LIN-002</v>
      </c>
      <c r="F44" s="3" t="str">
        <v>Medium</v>
      </c>
      <c r="G44" s="3" t="str">
        <v>Orphan line item | Not linked to catalogue</v>
      </c>
      <c r="H44" s="3" t="str">
        <v>Review the candidate in HubSpot before making any change.</v>
      </c>
      <c r="I44" s="8">
        <v>2</v>
      </c>
      <c r="J44" s="16" t="str">
        <v>Open in HubSpot</v>
      </c>
      <c r="K44" s="14" t="str">
        <v>Review</v>
      </c>
      <c r="L44" s="14" t="str">
        <v/>
      </c>
      <c r="M44" s="15" t="str">
        <v/>
      </c>
      <c r="N44" s="14" t="str">
        <v/>
      </c>
    </row>
    <row r="45" ht="48" customHeight="1" spans="1:14" x14ac:dyDescent="0.25">
      <c r="A45" s="5" t="str">
        <v>goals</v>
      </c>
      <c r="B45" s="5" t="str">
        <v>Goal</v>
      </c>
      <c r="C45" s="5" t="str">
        <v>EXT-0033</v>
      </c>
      <c r="D45" s="5" t="str">
        <v>Goal sample 033</v>
      </c>
      <c r="E45" s="5" t="str">
        <v>GOA-001</v>
      </c>
      <c r="F45" s="5" t="str">
        <v>Medium</v>
      </c>
      <c r="G45" s="5" t="str">
        <v>Missing owner</v>
      </c>
      <c r="H45" s="5" t="str">
        <v>Review the candidate in HubSpot before making any change.</v>
      </c>
      <c r="I45" s="11">
        <v>1</v>
      </c>
      <c r="J45" s="17" t="str">
        <v>Open in HubSpot</v>
      </c>
      <c r="K45" s="14" t="str">
        <v>Review</v>
      </c>
      <c r="L45" s="14" t="str">
        <v/>
      </c>
      <c r="M45" s="15" t="str">
        <v/>
      </c>
      <c r="N45" s="14" t="str">
        <v/>
      </c>
    </row>
    <row r="46" ht="48" customHeight="1" spans="1:14" x14ac:dyDescent="0.25">
      <c r="A46" s="3" t="str">
        <v>lists</v>
      </c>
      <c r="B46" s="3" t="str">
        <v>List</v>
      </c>
      <c r="C46" s="3" t="str">
        <v>EXT-0034</v>
      </c>
      <c r="D46" s="3" t="str">
        <v>List sample 034</v>
      </c>
      <c r="E46" s="3" t="str">
        <v>LST-001</v>
      </c>
      <c r="F46" s="3" t="str">
        <v>Low</v>
      </c>
      <c r="G46" s="3" t="str">
        <v>Empty list</v>
      </c>
      <c r="H46" s="3" t="str">
        <v>Review the candidate in HubSpot before making any change.</v>
      </c>
      <c r="I46" s="8">
        <v>1</v>
      </c>
      <c r="J46" s="16" t="str">
        <v>Open in HubSpot</v>
      </c>
      <c r="K46" s="14" t="str">
        <v>Review</v>
      </c>
      <c r="L46" s="14" t="str">
        <v/>
      </c>
      <c r="M46" s="15" t="str">
        <v/>
      </c>
      <c r="N46" s="14" t="str">
        <v/>
      </c>
    </row>
    <row r="47" ht="48" customHeight="1" spans="1:14" x14ac:dyDescent="0.25">
      <c r="A47" s="5" t="str">
        <v>campaigns</v>
      </c>
      <c r="B47" s="5" t="str">
        <v>Campaign</v>
      </c>
      <c r="C47" s="5" t="str">
        <v>EXT-0035</v>
      </c>
      <c r="D47" s="5" t="str">
        <v>Campaign sample 035</v>
      </c>
      <c r="E47" s="5" t="str">
        <v>CAM-001</v>
      </c>
      <c r="F47" s="5" t="str">
        <v>Low</v>
      </c>
      <c r="G47" s="5" t="str">
        <v>Long-finished campaign or missing dates</v>
      </c>
      <c r="H47" s="5" t="str">
        <v>Review the candidate in HubSpot before making any change.</v>
      </c>
      <c r="I47" s="11">
        <v>1</v>
      </c>
      <c r="J47" s="17" t="str">
        <v>Open in HubSpot</v>
      </c>
      <c r="K47" s="14" t="str">
        <v>Review</v>
      </c>
      <c r="L47" s="14" t="str">
        <v/>
      </c>
      <c r="M47" s="15" t="str">
        <v/>
      </c>
      <c r="N47" s="14" t="str">
        <v/>
      </c>
    </row>
    <row r="48" ht="48" customHeight="1" spans="1:14" x14ac:dyDescent="0.25">
      <c r="A48" s="3" t="str">
        <v>sequences</v>
      </c>
      <c r="B48" s="3" t="str">
        <v>Sequence</v>
      </c>
      <c r="C48" s="3" t="str">
        <v>EXT-0036</v>
      </c>
      <c r="D48" s="3" t="str">
        <v>Sequence sample 036</v>
      </c>
      <c r="E48" s="3" t="str">
        <v>SEQ-001</v>
      </c>
      <c r="F48" s="3" t="str">
        <v>Low</v>
      </c>
      <c r="G48" s="3" t="str">
        <v>Old and unused sequence</v>
      </c>
      <c r="H48" s="3" t="str">
        <v>Review the candidate in HubSpot before making any change.</v>
      </c>
      <c r="I48" s="8">
        <v>1</v>
      </c>
      <c r="J48" s="16" t="str">
        <v>Open in HubSpot</v>
      </c>
      <c r="K48" s="14" t="str">
        <v>Review</v>
      </c>
      <c r="L48" s="14" t="str">
        <v/>
      </c>
      <c r="M48" s="15" t="str">
        <v/>
      </c>
      <c r="N48" s="14" t="str">
        <v/>
      </c>
    </row>
    <row r="49" ht="48" customHeight="1" spans="1:14" x14ac:dyDescent="0.25">
      <c r="A49" s="5" t="str">
        <v>workflows</v>
      </c>
      <c r="B49" s="5" t="str">
        <v>Workflow</v>
      </c>
      <c r="C49" s="5" t="str">
        <v>EXT-0037</v>
      </c>
      <c r="D49" s="5" t="str">
        <v>Workflow sample 037</v>
      </c>
      <c r="E49" s="5" t="str">
        <v>WFL-001</v>
      </c>
      <c r="F49" s="5" t="str">
        <v>Low</v>
      </c>
      <c r="G49" s="5" t="str">
        <v>Disabled workflow</v>
      </c>
      <c r="H49" s="5" t="str">
        <v>Review the candidate in HubSpot before making any change.</v>
      </c>
      <c r="I49" s="11">
        <v>1</v>
      </c>
      <c r="J49" s="17" t="str">
        <v>Open in HubSpot</v>
      </c>
      <c r="K49" s="14" t="str">
        <v>Review</v>
      </c>
      <c r="L49" s="14" t="str">
        <v/>
      </c>
      <c r="M49" s="15" t="str">
        <v/>
      </c>
      <c r="N49" s="14" t="str">
        <v/>
      </c>
    </row>
    <row r="50" ht="48" customHeight="1" spans="1:14" x14ac:dyDescent="0.25">
      <c r="A50" s="3" t="str">
        <v>leads</v>
      </c>
      <c r="B50" s="3" t="str">
        <v>Lead</v>
      </c>
      <c r="C50" s="3" t="str">
        <v>EXT-0038</v>
      </c>
      <c r="D50" s="3" t="str">
        <v>Lead sample 038</v>
      </c>
      <c r="E50" s="3" t="str">
        <v>LEA-001</v>
      </c>
      <c r="F50" s="3" t="str">
        <v>High</v>
      </c>
      <c r="G50" s="3" t="str">
        <v>Unowned</v>
      </c>
      <c r="H50" s="3" t="str">
        <v>Review the candidate in HubSpot before making any change.</v>
      </c>
      <c r="I50" s="8">
        <v>1</v>
      </c>
      <c r="J50" s="16" t="str">
        <v>Open in HubSpot</v>
      </c>
      <c r="K50" s="14" t="str">
        <v>Review</v>
      </c>
      <c r="L50" s="14" t="str">
        <v/>
      </c>
      <c r="M50" s="15" t="str">
        <v/>
      </c>
      <c r="N50" s="14" t="str">
        <v/>
      </c>
    </row>
    <row r="51" ht="48" customHeight="1" spans="1:14" x14ac:dyDescent="0.25">
      <c r="A51" s="5" t="str">
        <v>quotes</v>
      </c>
      <c r="B51" s="5" t="str">
        <v>Quote</v>
      </c>
      <c r="C51" s="5" t="str">
        <v>EXT-0039</v>
      </c>
      <c r="D51" s="5" t="str">
        <v>Quote sample 039</v>
      </c>
      <c r="E51" s="5" t="str">
        <v>QUO-002</v>
      </c>
      <c r="F51" s="5" t="str">
        <v>Low</v>
      </c>
      <c r="G51" s="5" t="str">
        <v>Stale draft</v>
      </c>
      <c r="H51" s="5" t="str">
        <v>Review the candidate in HubSpot before making any change.</v>
      </c>
      <c r="I51" s="11">
        <v>1</v>
      </c>
      <c r="J51" s="17" t="str">
        <v>Open in HubSpot</v>
      </c>
      <c r="K51" s="14" t="str">
        <v>Review</v>
      </c>
      <c r="L51" s="14" t="str">
        <v/>
      </c>
      <c r="M51" s="15" t="str">
        <v/>
      </c>
      <c r="N51" s="14" t="str">
        <v/>
      </c>
    </row>
    <row r="52" ht="48" customHeight="1" spans="1:14" x14ac:dyDescent="0.25">
      <c r="A52" s="3" t="str">
        <v>tasks</v>
      </c>
      <c r="B52" s="3" t="str">
        <v>Task</v>
      </c>
      <c r="C52" s="3" t="str">
        <v>EXT-0040</v>
      </c>
      <c r="D52" s="3" t="str">
        <v>Task sample 040</v>
      </c>
      <c r="E52" s="3" t="str">
        <v>TSK-001, TSK-002</v>
      </c>
      <c r="F52" s="3" t="str">
        <v>High</v>
      </c>
      <c r="G52" s="3" t="str">
        <v>Overdue open task | Unassigned open task</v>
      </c>
      <c r="H52" s="3" t="str">
        <v>Review the candidate in HubSpot before making any change.</v>
      </c>
      <c r="I52" s="8">
        <v>2</v>
      </c>
      <c r="J52" s="16" t="str">
        <v>Open in HubSpot</v>
      </c>
      <c r="K52" s="14" t="str">
        <v>Review</v>
      </c>
      <c r="L52" s="14" t="str">
        <v/>
      </c>
      <c r="M52" s="15" t="str">
        <v/>
      </c>
      <c r="N52" s="14" t="str">
        <v/>
      </c>
    </row>
    <row r="53" ht="48" customHeight="1" spans="1:14" x14ac:dyDescent="0.25">
      <c r="A53" s="5" t="str">
        <v>meetings</v>
      </c>
      <c r="B53" s="5" t="str">
        <v>Meeting</v>
      </c>
      <c r="C53" s="5" t="str">
        <v>EXT-0041</v>
      </c>
      <c r="D53" s="5" t="str">
        <v>Meeting sample 041</v>
      </c>
      <c r="E53" s="5" t="str">
        <v>MTG-001</v>
      </c>
      <c r="F53" s="5" t="str">
        <v>Medium</v>
      </c>
      <c r="G53" s="5" t="str">
        <v>Past meeting without outcome</v>
      </c>
      <c r="H53" s="5" t="str">
        <v>Review the candidate in HubSpot before making any change.</v>
      </c>
      <c r="I53" s="11">
        <v>1</v>
      </c>
      <c r="J53" s="17" t="str">
        <v>Open in HubSpot</v>
      </c>
      <c r="K53" s="14" t="str">
        <v>Review</v>
      </c>
      <c r="L53" s="14" t="str">
        <v/>
      </c>
      <c r="M53" s="15" t="str">
        <v/>
      </c>
      <c r="N53" s="14" t="str">
        <v/>
      </c>
    </row>
    <row r="54" ht="48" customHeight="1" spans="1:14" x14ac:dyDescent="0.25">
      <c r="A54" s="3" t="str">
        <v>calls</v>
      </c>
      <c r="B54" s="3" t="str">
        <v>Call</v>
      </c>
      <c r="C54" s="3" t="str">
        <v>EXT-0042</v>
      </c>
      <c r="D54" s="3" t="str">
        <v>Call sample 042</v>
      </c>
      <c r="E54" s="3" t="str">
        <v>CAL-001</v>
      </c>
      <c r="F54" s="3" t="str">
        <v>Low</v>
      </c>
      <c r="G54" s="3" t="str">
        <v>Completed call without disposition</v>
      </c>
      <c r="H54" s="3" t="str">
        <v>Review the candidate in HubSpot before making any change.</v>
      </c>
      <c r="I54" s="8">
        <v>1</v>
      </c>
      <c r="J54" s="16" t="str">
        <v>Open in HubSpot</v>
      </c>
      <c r="K54" s="14" t="str">
        <v>Review</v>
      </c>
      <c r="L54" s="14" t="str">
        <v/>
      </c>
      <c r="M54" s="15" t="str">
        <v/>
      </c>
      <c r="N54" s="14" t="str">
        <v/>
      </c>
    </row>
    <row r="55" ht="48" customHeight="1" spans="1:14" x14ac:dyDescent="0.25">
      <c r="A55" s="5" t="str">
        <v>products</v>
      </c>
      <c r="B55" s="5" t="str">
        <v>Product</v>
      </c>
      <c r="C55" s="5" t="str">
        <v>EXT-0043</v>
      </c>
      <c r="D55" s="5" t="str">
        <v>Product sample 043</v>
      </c>
      <c r="E55" s="5" t="str">
        <v>PRD-001</v>
      </c>
      <c r="F55" s="5" t="str">
        <v>Medium</v>
      </c>
      <c r="G55" s="5" t="str">
        <v>Missing price</v>
      </c>
      <c r="H55" s="5" t="str">
        <v>Review the candidate in HubSpot before making any change.</v>
      </c>
      <c r="I55" s="11">
        <v>1</v>
      </c>
      <c r="J55" s="17" t="str">
        <v>Open in HubSpot</v>
      </c>
      <c r="K55" s="14" t="str">
        <v>Review</v>
      </c>
      <c r="L55" s="14" t="str">
        <v/>
      </c>
      <c r="M55" s="15" t="str">
        <v/>
      </c>
      <c r="N55" s="14" t="str">
        <v/>
      </c>
    </row>
    <row r="56" ht="48" customHeight="1" spans="1:14" x14ac:dyDescent="0.25">
      <c r="A56" s="3" t="str">
        <v>line-items</v>
      </c>
      <c r="B56" s="3" t="str">
        <v>Line item</v>
      </c>
      <c r="C56" s="3" t="str">
        <v>EXT-0044</v>
      </c>
      <c r="D56" s="3" t="str">
        <v>Line item sample 044</v>
      </c>
      <c r="E56" s="3" t="str">
        <v>LIN-001, LIN-002</v>
      </c>
      <c r="F56" s="3" t="str">
        <v>Medium</v>
      </c>
      <c r="G56" s="3" t="str">
        <v>Orphan line item | Not linked to catalogue</v>
      </c>
      <c r="H56" s="3" t="str">
        <v>Review the candidate in HubSpot before making any change.</v>
      </c>
      <c r="I56" s="8">
        <v>2</v>
      </c>
      <c r="J56" s="16" t="str">
        <v>Open in HubSpot</v>
      </c>
      <c r="K56" s="14" t="str">
        <v>Review</v>
      </c>
      <c r="L56" s="14" t="str">
        <v/>
      </c>
      <c r="M56" s="15" t="str">
        <v/>
      </c>
      <c r="N56" s="14" t="str">
        <v/>
      </c>
    </row>
    <row r="57" ht="48" customHeight="1" spans="1:14" x14ac:dyDescent="0.25">
      <c r="A57" s="5" t="str">
        <v>goals</v>
      </c>
      <c r="B57" s="5" t="str">
        <v>Goal</v>
      </c>
      <c r="C57" s="5" t="str">
        <v>EXT-0045</v>
      </c>
      <c r="D57" s="5" t="str">
        <v>Goal sample 045</v>
      </c>
      <c r="E57" s="5" t="str">
        <v>GOA-001</v>
      </c>
      <c r="F57" s="5" t="str">
        <v>Medium</v>
      </c>
      <c r="G57" s="5" t="str">
        <v>Missing owner</v>
      </c>
      <c r="H57" s="5" t="str">
        <v>Review the candidate in HubSpot before making any change.</v>
      </c>
      <c r="I57" s="11">
        <v>1</v>
      </c>
      <c r="J57" s="17" t="str">
        <v>Open in HubSpot</v>
      </c>
      <c r="K57" s="14" t="str">
        <v>Review</v>
      </c>
      <c r="L57" s="14" t="str">
        <v/>
      </c>
      <c r="M57" s="15" t="str">
        <v/>
      </c>
      <c r="N57" s="14" t="str">
        <v/>
      </c>
    </row>
    <row r="58" ht="48" customHeight="1" spans="1:14" x14ac:dyDescent="0.25">
      <c r="A58" s="3" t="str">
        <v>lists</v>
      </c>
      <c r="B58" s="3" t="str">
        <v>List</v>
      </c>
      <c r="C58" s="3" t="str">
        <v>EXT-0046</v>
      </c>
      <c r="D58" s="3" t="str">
        <v>List sample 046</v>
      </c>
      <c r="E58" s="3" t="str">
        <v>LST-001</v>
      </c>
      <c r="F58" s="3" t="str">
        <v>Low</v>
      </c>
      <c r="G58" s="3" t="str">
        <v>Empty list</v>
      </c>
      <c r="H58" s="3" t="str">
        <v>Review the candidate in HubSpot before making any change.</v>
      </c>
      <c r="I58" s="8">
        <v>1</v>
      </c>
      <c r="J58" s="16" t="str">
        <v>Open in HubSpot</v>
      </c>
      <c r="K58" s="14" t="str">
        <v>Review</v>
      </c>
      <c r="L58" s="14" t="str">
        <v/>
      </c>
      <c r="M58" s="15" t="str">
        <v/>
      </c>
      <c r="N58" s="14" t="str">
        <v/>
      </c>
    </row>
    <row r="59" ht="48" customHeight="1" spans="1:14" x14ac:dyDescent="0.25">
      <c r="A59" s="5" t="str">
        <v>campaigns</v>
      </c>
      <c r="B59" s="5" t="str">
        <v>Campaign</v>
      </c>
      <c r="C59" s="5" t="str">
        <v>EXT-0047</v>
      </c>
      <c r="D59" s="5" t="str">
        <v>Campaign sample 047</v>
      </c>
      <c r="E59" s="5" t="str">
        <v>CAM-001</v>
      </c>
      <c r="F59" s="5" t="str">
        <v>Low</v>
      </c>
      <c r="G59" s="5" t="str">
        <v>Long-finished campaign or missing dates</v>
      </c>
      <c r="H59" s="5" t="str">
        <v>Review the candidate in HubSpot before making any change.</v>
      </c>
      <c r="I59" s="11">
        <v>1</v>
      </c>
      <c r="J59" s="17" t="str">
        <v>Open in HubSpot</v>
      </c>
      <c r="K59" s="14" t="str">
        <v>Review</v>
      </c>
      <c r="L59" s="14" t="str">
        <v/>
      </c>
      <c r="M59" s="15" t="str">
        <v/>
      </c>
      <c r="N59" s="14" t="str">
        <v/>
      </c>
    </row>
    <row r="60" ht="48" customHeight="1" spans="1:14" x14ac:dyDescent="0.25">
      <c r="A60" s="3" t="str">
        <v>sequences</v>
      </c>
      <c r="B60" s="3" t="str">
        <v>Sequence</v>
      </c>
      <c r="C60" s="3" t="str">
        <v>EXT-0048</v>
      </c>
      <c r="D60" s="3" t="str">
        <v>Sequence sample 048</v>
      </c>
      <c r="E60" s="3" t="str">
        <v>SEQ-001</v>
      </c>
      <c r="F60" s="3" t="str">
        <v>Low</v>
      </c>
      <c r="G60" s="3" t="str">
        <v>Old and unused sequence</v>
      </c>
      <c r="H60" s="3" t="str">
        <v>Review the candidate in HubSpot before making any change.</v>
      </c>
      <c r="I60" s="8">
        <v>1</v>
      </c>
      <c r="J60" s="16" t="str">
        <v>Open in HubSpot</v>
      </c>
      <c r="K60" s="14" t="str">
        <v>Review</v>
      </c>
      <c r="L60" s="14" t="str">
        <v/>
      </c>
      <c r="M60" s="15" t="str">
        <v/>
      </c>
      <c r="N60" s="14" t="str">
        <v/>
      </c>
    </row>
    <row r="61" ht="48" customHeight="1" spans="1:14" x14ac:dyDescent="0.25">
      <c r="A61" s="5" t="str">
        <v>workflows</v>
      </c>
      <c r="B61" s="5" t="str">
        <v>Workflow</v>
      </c>
      <c r="C61" s="5" t="str">
        <v>EXT-0049</v>
      </c>
      <c r="D61" s="5" t="str">
        <v>Workflow sample 049</v>
      </c>
      <c r="E61" s="5" t="str">
        <v>WFL-001</v>
      </c>
      <c r="F61" s="5" t="str">
        <v>Low</v>
      </c>
      <c r="G61" s="5" t="str">
        <v>Disabled workflow</v>
      </c>
      <c r="H61" s="5" t="str">
        <v>Review the candidate in HubSpot before making any change.</v>
      </c>
      <c r="I61" s="11">
        <v>1</v>
      </c>
      <c r="J61" s="17" t="str">
        <v>Open in HubSpot</v>
      </c>
      <c r="K61" s="14" t="str">
        <v>Review</v>
      </c>
      <c r="L61" s="14" t="str">
        <v/>
      </c>
      <c r="M61" s="15" t="str">
        <v/>
      </c>
      <c r="N61" s="14" t="str">
        <v/>
      </c>
    </row>
    <row r="62" ht="48" customHeight="1" spans="1:14" x14ac:dyDescent="0.25">
      <c r="A62" s="3" t="str">
        <v>leads</v>
      </c>
      <c r="B62" s="3" t="str">
        <v>Lead</v>
      </c>
      <c r="C62" s="3" t="str">
        <v>EXT-0050</v>
      </c>
      <c r="D62" s="3" t="str">
        <v>Lead sample 050</v>
      </c>
      <c r="E62" s="3" t="str">
        <v>LEA-001</v>
      </c>
      <c r="F62" s="3" t="str">
        <v>High</v>
      </c>
      <c r="G62" s="3" t="str">
        <v>Unowned</v>
      </c>
      <c r="H62" s="3" t="str">
        <v>Review the candidate in HubSpot before making any change.</v>
      </c>
      <c r="I62" s="8">
        <v>1</v>
      </c>
      <c r="J62" s="16" t="str">
        <v>Open in HubSpot</v>
      </c>
      <c r="K62" s="14" t="str">
        <v>Review</v>
      </c>
      <c r="L62" s="14" t="str">
        <v/>
      </c>
      <c r="M62" s="15" t="str">
        <v/>
      </c>
      <c r="N62" s="14" t="str">
        <v/>
      </c>
    </row>
    <row r="63" ht="48" customHeight="1" spans="1:14" x14ac:dyDescent="0.25">
      <c r="A63" s="5" t="str">
        <v>quotes</v>
      </c>
      <c r="B63" s="5" t="str">
        <v>Quote</v>
      </c>
      <c r="C63" s="5" t="str">
        <v>EXT-0051</v>
      </c>
      <c r="D63" s="5" t="str">
        <v>Quote sample 051</v>
      </c>
      <c r="E63" s="5" t="str">
        <v>QUO-002</v>
      </c>
      <c r="F63" s="5" t="str">
        <v>Low</v>
      </c>
      <c r="G63" s="5" t="str">
        <v>Stale draft</v>
      </c>
      <c r="H63" s="5" t="str">
        <v>Review the candidate in HubSpot before making any change.</v>
      </c>
      <c r="I63" s="11">
        <v>1</v>
      </c>
      <c r="J63" s="17" t="str">
        <v>Open in HubSpot</v>
      </c>
      <c r="K63" s="14" t="str">
        <v>Review</v>
      </c>
      <c r="L63" s="14" t="str">
        <v/>
      </c>
      <c r="M63" s="15" t="str">
        <v/>
      </c>
      <c r="N63" s="14" t="str">
        <v/>
      </c>
    </row>
    <row r="64" ht="48" customHeight="1" spans="1:14" x14ac:dyDescent="0.25">
      <c r="A64" s="3" t="str">
        <v>tasks</v>
      </c>
      <c r="B64" s="3" t="str">
        <v>Task</v>
      </c>
      <c r="C64" s="3" t="str">
        <v>EXT-0052</v>
      </c>
      <c r="D64" s="3" t="str">
        <v>Task sample 052</v>
      </c>
      <c r="E64" s="3" t="str">
        <v>TSK-001, TSK-002</v>
      </c>
      <c r="F64" s="3" t="str">
        <v>High</v>
      </c>
      <c r="G64" s="3" t="str">
        <v>Overdue open task | Unassigned open task</v>
      </c>
      <c r="H64" s="3" t="str">
        <v>Review the candidate in HubSpot before making any change.</v>
      </c>
      <c r="I64" s="8">
        <v>2</v>
      </c>
      <c r="J64" s="16" t="str">
        <v>Open in HubSpot</v>
      </c>
      <c r="K64" s="14" t="str">
        <v>Review</v>
      </c>
      <c r="L64" s="14" t="str">
        <v/>
      </c>
      <c r="M64" s="15" t="str">
        <v/>
      </c>
      <c r="N64" s="14" t="str">
        <v/>
      </c>
    </row>
    <row r="65" ht="48" customHeight="1" spans="1:14" x14ac:dyDescent="0.25">
      <c r="A65" s="5" t="str">
        <v>meetings</v>
      </c>
      <c r="B65" s="5" t="str">
        <v>Meeting</v>
      </c>
      <c r="C65" s="5" t="str">
        <v>EXT-0053</v>
      </c>
      <c r="D65" s="5" t="str">
        <v>Meeting sample 053</v>
      </c>
      <c r="E65" s="5" t="str">
        <v>MTG-001</v>
      </c>
      <c r="F65" s="5" t="str">
        <v>Medium</v>
      </c>
      <c r="G65" s="5" t="str">
        <v>Past meeting without outcome</v>
      </c>
      <c r="H65" s="5" t="str">
        <v>Review the candidate in HubSpot before making any change.</v>
      </c>
      <c r="I65" s="11">
        <v>1</v>
      </c>
      <c r="J65" s="17" t="str">
        <v>Open in HubSpot</v>
      </c>
      <c r="K65" s="14" t="str">
        <v>Review</v>
      </c>
      <c r="L65" s="14" t="str">
        <v/>
      </c>
      <c r="M65" s="15" t="str">
        <v/>
      </c>
      <c r="N65" s="14" t="str">
        <v/>
      </c>
    </row>
    <row r="66" ht="48" customHeight="1" spans="1:14" x14ac:dyDescent="0.25">
      <c r="A66" s="3" t="str">
        <v>calls</v>
      </c>
      <c r="B66" s="3" t="str">
        <v>Call</v>
      </c>
      <c r="C66" s="3" t="str">
        <v>EXT-0054</v>
      </c>
      <c r="D66" s="3" t="str">
        <v>Call sample 054</v>
      </c>
      <c r="E66" s="3" t="str">
        <v>CAL-001</v>
      </c>
      <c r="F66" s="3" t="str">
        <v>Low</v>
      </c>
      <c r="G66" s="3" t="str">
        <v>Completed call without disposition</v>
      </c>
      <c r="H66" s="3" t="str">
        <v>Review the candidate in HubSpot before making any change.</v>
      </c>
      <c r="I66" s="8">
        <v>1</v>
      </c>
      <c r="J66" s="16" t="str">
        <v>Open in HubSpot</v>
      </c>
      <c r="K66" s="14" t="str">
        <v>Review</v>
      </c>
      <c r="L66" s="14" t="str">
        <v/>
      </c>
      <c r="M66" s="15" t="str">
        <v/>
      </c>
      <c r="N66" s="14" t="str">
        <v/>
      </c>
    </row>
    <row r="67" ht="48" customHeight="1" spans="1:14" x14ac:dyDescent="0.25">
      <c r="A67" s="5" t="str">
        <v>products</v>
      </c>
      <c r="B67" s="5" t="str">
        <v>Product</v>
      </c>
      <c r="C67" s="5" t="str">
        <v>EXT-0055</v>
      </c>
      <c r="D67" s="5" t="str">
        <v>Product sample 055</v>
      </c>
      <c r="E67" s="5" t="str">
        <v>PRD-001</v>
      </c>
      <c r="F67" s="5" t="str">
        <v>Medium</v>
      </c>
      <c r="G67" s="5" t="str">
        <v>Missing price</v>
      </c>
      <c r="H67" s="5" t="str">
        <v>Review the candidate in HubSpot before making any change.</v>
      </c>
      <c r="I67" s="11">
        <v>1</v>
      </c>
      <c r="J67" s="17" t="str">
        <v>Open in HubSpot</v>
      </c>
      <c r="K67" s="14" t="str">
        <v>Review</v>
      </c>
      <c r="L67" s="14" t="str">
        <v/>
      </c>
      <c r="M67" s="15" t="str">
        <v/>
      </c>
      <c r="N67" s="14" t="str">
        <v/>
      </c>
    </row>
    <row r="68" ht="48" customHeight="1" spans="1:14" x14ac:dyDescent="0.25">
      <c r="A68" s="3" t="str">
        <v>line-items</v>
      </c>
      <c r="B68" s="3" t="str">
        <v>Line item</v>
      </c>
      <c r="C68" s="3" t="str">
        <v>EXT-0056</v>
      </c>
      <c r="D68" s="3" t="str">
        <v>Line item sample 056</v>
      </c>
      <c r="E68" s="3" t="str">
        <v>LIN-001, LIN-002</v>
      </c>
      <c r="F68" s="3" t="str">
        <v>Medium</v>
      </c>
      <c r="G68" s="3" t="str">
        <v>Orphan line item | Not linked to catalogue</v>
      </c>
      <c r="H68" s="3" t="str">
        <v>Review the candidate in HubSpot before making any change.</v>
      </c>
      <c r="I68" s="8">
        <v>2</v>
      </c>
      <c r="J68" s="16" t="str">
        <v>Open in HubSpot</v>
      </c>
      <c r="K68" s="14" t="str">
        <v>Review</v>
      </c>
      <c r="L68" s="14" t="str">
        <v/>
      </c>
      <c r="M68" s="15" t="str">
        <v/>
      </c>
      <c r="N68" s="14" t="str">
        <v/>
      </c>
    </row>
    <row r="69" ht="48" customHeight="1" spans="1:14" x14ac:dyDescent="0.25">
      <c r="A69" s="5" t="str">
        <v>goals</v>
      </c>
      <c r="B69" s="5" t="str">
        <v>Goal</v>
      </c>
      <c r="C69" s="5" t="str">
        <v>EXT-0057</v>
      </c>
      <c r="D69" s="5" t="str">
        <v>Goal sample 057</v>
      </c>
      <c r="E69" s="5" t="str">
        <v>GOA-001</v>
      </c>
      <c r="F69" s="5" t="str">
        <v>Medium</v>
      </c>
      <c r="G69" s="5" t="str">
        <v>Missing owner</v>
      </c>
      <c r="H69" s="5" t="str">
        <v>Review the candidate in HubSpot before making any change.</v>
      </c>
      <c r="I69" s="11">
        <v>1</v>
      </c>
      <c r="J69" s="17" t="str">
        <v>Open in HubSpot</v>
      </c>
      <c r="K69" s="14" t="str">
        <v>Review</v>
      </c>
      <c r="L69" s="14" t="str">
        <v/>
      </c>
      <c r="M69" s="15" t="str">
        <v/>
      </c>
      <c r="N69" s="14" t="str">
        <v/>
      </c>
    </row>
    <row r="70" ht="48" customHeight="1" spans="1:14" x14ac:dyDescent="0.25">
      <c r="A70" s="3" t="str">
        <v>lists</v>
      </c>
      <c r="B70" s="3" t="str">
        <v>List</v>
      </c>
      <c r="C70" s="3" t="str">
        <v>EXT-0058</v>
      </c>
      <c r="D70" s="3" t="str">
        <v>List sample 058</v>
      </c>
      <c r="E70" s="3" t="str">
        <v>LST-001</v>
      </c>
      <c r="F70" s="3" t="str">
        <v>Low</v>
      </c>
      <c r="G70" s="3" t="str">
        <v>Empty list</v>
      </c>
      <c r="H70" s="3" t="str">
        <v>Review the candidate in HubSpot before making any change.</v>
      </c>
      <c r="I70" s="8">
        <v>1</v>
      </c>
      <c r="J70" s="16" t="str">
        <v>Open in HubSpot</v>
      </c>
      <c r="K70" s="14" t="str">
        <v>Review</v>
      </c>
      <c r="L70" s="14" t="str">
        <v/>
      </c>
      <c r="M70" s="15" t="str">
        <v/>
      </c>
      <c r="N70" s="14" t="str">
        <v/>
      </c>
    </row>
    <row r="71" ht="48" customHeight="1" spans="1:14" x14ac:dyDescent="0.25">
      <c r="A71" s="5" t="str">
        <v>campaigns</v>
      </c>
      <c r="B71" s="5" t="str">
        <v>Campaign</v>
      </c>
      <c r="C71" s="5" t="str">
        <v>EXT-0059</v>
      </c>
      <c r="D71" s="5" t="str">
        <v>Campaign sample 059</v>
      </c>
      <c r="E71" s="5" t="str">
        <v>CAM-001</v>
      </c>
      <c r="F71" s="5" t="str">
        <v>Low</v>
      </c>
      <c r="G71" s="5" t="str">
        <v>Long-finished campaign or missing dates</v>
      </c>
      <c r="H71" s="5" t="str">
        <v>Review the candidate in HubSpot before making any change.</v>
      </c>
      <c r="I71" s="11">
        <v>1</v>
      </c>
      <c r="J71" s="17" t="str">
        <v>Open in HubSpot</v>
      </c>
      <c r="K71" s="14" t="str">
        <v>Review</v>
      </c>
      <c r="L71" s="14" t="str">
        <v/>
      </c>
      <c r="M71" s="15" t="str">
        <v/>
      </c>
      <c r="N71" s="14" t="str">
        <v/>
      </c>
    </row>
    <row r="72" ht="48" customHeight="1" spans="1:14" x14ac:dyDescent="0.25">
      <c r="A72" s="3" t="str">
        <v>sequences</v>
      </c>
      <c r="B72" s="3" t="str">
        <v>Sequence</v>
      </c>
      <c r="C72" s="3" t="str">
        <v>EXT-0060</v>
      </c>
      <c r="D72" s="3" t="str">
        <v>Sequence sample 060</v>
      </c>
      <c r="E72" s="3" t="str">
        <v>SEQ-001</v>
      </c>
      <c r="F72" s="3" t="str">
        <v>Low</v>
      </c>
      <c r="G72" s="3" t="str">
        <v>Old and unused sequence</v>
      </c>
      <c r="H72" s="3" t="str">
        <v>Review the candidate in HubSpot before making any change.</v>
      </c>
      <c r="I72" s="8">
        <v>1</v>
      </c>
      <c r="J72" s="16" t="str">
        <v>Open in HubSpot</v>
      </c>
      <c r="K72" s="14" t="str">
        <v>Review</v>
      </c>
      <c r="L72" s="14" t="str">
        <v/>
      </c>
      <c r="M72" s="15" t="str">
        <v/>
      </c>
      <c r="N72" s="14" t="str">
        <v/>
      </c>
    </row>
    <row r="73" ht="48" customHeight="1" spans="1:14" x14ac:dyDescent="0.25">
      <c r="A73" s="5" t="str">
        <v>workflows</v>
      </c>
      <c r="B73" s="5" t="str">
        <v>Workflow</v>
      </c>
      <c r="C73" s="5" t="str">
        <v>EXT-0061</v>
      </c>
      <c r="D73" s="5" t="str">
        <v>Workflow sample 061</v>
      </c>
      <c r="E73" s="5" t="str">
        <v>WFL-001</v>
      </c>
      <c r="F73" s="5" t="str">
        <v>Low</v>
      </c>
      <c r="G73" s="5" t="str">
        <v>Disabled workflow</v>
      </c>
      <c r="H73" s="5" t="str">
        <v>Review the candidate in HubSpot before making any change.</v>
      </c>
      <c r="I73" s="11">
        <v>1</v>
      </c>
      <c r="J73" s="17" t="str">
        <v>Open in HubSpot</v>
      </c>
      <c r="K73" s="14" t="str">
        <v>Review</v>
      </c>
      <c r="L73" s="14" t="str">
        <v/>
      </c>
      <c r="M73" s="15" t="str">
        <v/>
      </c>
      <c r="N73" s="14" t="str">
        <v/>
      </c>
    </row>
    <row r="74" ht="48" customHeight="1" spans="1:14" x14ac:dyDescent="0.25">
      <c r="A74" s="3" t="str">
        <v>leads</v>
      </c>
      <c r="B74" s="3" t="str">
        <v>Lead</v>
      </c>
      <c r="C74" s="3" t="str">
        <v>EXT-0062</v>
      </c>
      <c r="D74" s="3" t="str">
        <v>Lead sample 062</v>
      </c>
      <c r="E74" s="3" t="str">
        <v>LEA-001</v>
      </c>
      <c r="F74" s="3" t="str">
        <v>High</v>
      </c>
      <c r="G74" s="3" t="str">
        <v>Unowned</v>
      </c>
      <c r="H74" s="3" t="str">
        <v>Review the candidate in HubSpot before making any change.</v>
      </c>
      <c r="I74" s="8">
        <v>1</v>
      </c>
      <c r="J74" s="16" t="str">
        <v>Open in HubSpot</v>
      </c>
      <c r="K74" s="14" t="str">
        <v>Review</v>
      </c>
      <c r="L74" s="14" t="str">
        <v/>
      </c>
      <c r="M74" s="15" t="str">
        <v/>
      </c>
      <c r="N74" s="14" t="str">
        <v/>
      </c>
    </row>
    <row r="75" ht="48" customHeight="1" spans="1:14" x14ac:dyDescent="0.25">
      <c r="A75" s="5" t="str">
        <v>quotes</v>
      </c>
      <c r="B75" s="5" t="str">
        <v>Quote</v>
      </c>
      <c r="C75" s="5" t="str">
        <v>EXT-0063</v>
      </c>
      <c r="D75" s="5" t="str">
        <v>Quote sample 063</v>
      </c>
      <c r="E75" s="5" t="str">
        <v>QUO-002</v>
      </c>
      <c r="F75" s="5" t="str">
        <v>Low</v>
      </c>
      <c r="G75" s="5" t="str">
        <v>Stale draft</v>
      </c>
      <c r="H75" s="5" t="str">
        <v>Review the candidate in HubSpot before making any change.</v>
      </c>
      <c r="I75" s="11">
        <v>1</v>
      </c>
      <c r="J75" s="17" t="str">
        <v>Open in HubSpot</v>
      </c>
      <c r="K75" s="14" t="str">
        <v>Review</v>
      </c>
      <c r="L75" s="14" t="str">
        <v/>
      </c>
      <c r="M75" s="15" t="str">
        <v/>
      </c>
      <c r="N75" s="14" t="str">
        <v/>
      </c>
    </row>
    <row r="76" ht="48" customHeight="1" spans="1:14" x14ac:dyDescent="0.25">
      <c r="A76" s="3" t="str">
        <v>tasks</v>
      </c>
      <c r="B76" s="3" t="str">
        <v>Task</v>
      </c>
      <c r="C76" s="3" t="str">
        <v>EXT-0064</v>
      </c>
      <c r="D76" s="3" t="str">
        <v>Task sample 064</v>
      </c>
      <c r="E76" s="3" t="str">
        <v>TSK-001, TSK-002</v>
      </c>
      <c r="F76" s="3" t="str">
        <v>High</v>
      </c>
      <c r="G76" s="3" t="str">
        <v>Overdue open task | Unassigned open task</v>
      </c>
      <c r="H76" s="3" t="str">
        <v>Review the candidate in HubSpot before making any change.</v>
      </c>
      <c r="I76" s="8">
        <v>2</v>
      </c>
      <c r="J76" s="16" t="str">
        <v>Open in HubSpot</v>
      </c>
      <c r="K76" s="14" t="str">
        <v>Review</v>
      </c>
      <c r="L76" s="14" t="str">
        <v/>
      </c>
      <c r="M76" s="15" t="str">
        <v/>
      </c>
      <c r="N76" s="14" t="str">
        <v/>
      </c>
    </row>
    <row r="77" ht="48" customHeight="1" spans="1:14" x14ac:dyDescent="0.25">
      <c r="A77" s="5" t="str">
        <v>meetings</v>
      </c>
      <c r="B77" s="5" t="str">
        <v>Meeting</v>
      </c>
      <c r="C77" s="5" t="str">
        <v>EXT-0065</v>
      </c>
      <c r="D77" s="5" t="str">
        <v>Meeting sample 065</v>
      </c>
      <c r="E77" s="5" t="str">
        <v>MTG-001</v>
      </c>
      <c r="F77" s="5" t="str">
        <v>Medium</v>
      </c>
      <c r="G77" s="5" t="str">
        <v>Past meeting without outcome</v>
      </c>
      <c r="H77" s="5" t="str">
        <v>Review the candidate in HubSpot before making any change.</v>
      </c>
      <c r="I77" s="11">
        <v>1</v>
      </c>
      <c r="J77" s="17" t="str">
        <v>Open in HubSpot</v>
      </c>
      <c r="K77" s="14" t="str">
        <v>Review</v>
      </c>
      <c r="L77" s="14" t="str">
        <v/>
      </c>
      <c r="M77" s="15" t="str">
        <v/>
      </c>
      <c r="N77" s="14" t="str">
        <v/>
      </c>
    </row>
    <row r="78" ht="48" customHeight="1" spans="1:14" x14ac:dyDescent="0.25">
      <c r="A78" s="3" t="str">
        <v>calls</v>
      </c>
      <c r="B78" s="3" t="str">
        <v>Call</v>
      </c>
      <c r="C78" s="3" t="str">
        <v>EXT-0066</v>
      </c>
      <c r="D78" s="3" t="str">
        <v>Call sample 066</v>
      </c>
      <c r="E78" s="3" t="str">
        <v>CAL-001</v>
      </c>
      <c r="F78" s="3" t="str">
        <v>Low</v>
      </c>
      <c r="G78" s="3" t="str">
        <v>Completed call without disposition</v>
      </c>
      <c r="H78" s="3" t="str">
        <v>Review the candidate in HubSpot before making any change.</v>
      </c>
      <c r="I78" s="8">
        <v>1</v>
      </c>
      <c r="J78" s="16" t="str">
        <v>Open in HubSpot</v>
      </c>
      <c r="K78" s="14" t="str">
        <v>Review</v>
      </c>
      <c r="L78" s="14" t="str">
        <v/>
      </c>
      <c r="M78" s="15" t="str">
        <v/>
      </c>
      <c r="N78" s="14" t="str">
        <v/>
      </c>
    </row>
    <row r="79" ht="48" customHeight="1" spans="1:14" x14ac:dyDescent="0.25">
      <c r="A79" s="5" t="str">
        <v>products</v>
      </c>
      <c r="B79" s="5" t="str">
        <v>Product</v>
      </c>
      <c r="C79" s="5" t="str">
        <v>EXT-0067</v>
      </c>
      <c r="D79" s="5" t="str">
        <v>Product sample 067</v>
      </c>
      <c r="E79" s="5" t="str">
        <v>PRD-001</v>
      </c>
      <c r="F79" s="5" t="str">
        <v>Medium</v>
      </c>
      <c r="G79" s="5" t="str">
        <v>Missing price</v>
      </c>
      <c r="H79" s="5" t="str">
        <v>Review the candidate in HubSpot before making any change.</v>
      </c>
      <c r="I79" s="11">
        <v>1</v>
      </c>
      <c r="J79" s="17" t="str">
        <v>Open in HubSpot</v>
      </c>
      <c r="K79" s="14" t="str">
        <v>Review</v>
      </c>
      <c r="L79" s="14" t="str">
        <v/>
      </c>
      <c r="M79" s="15" t="str">
        <v/>
      </c>
      <c r="N79" s="14" t="str">
        <v/>
      </c>
    </row>
    <row r="80" ht="48" customHeight="1" spans="1:14" x14ac:dyDescent="0.25">
      <c r="A80" s="3" t="str">
        <v>line-items</v>
      </c>
      <c r="B80" s="3" t="str">
        <v>Line item</v>
      </c>
      <c r="C80" s="3" t="str">
        <v>EXT-0068</v>
      </c>
      <c r="D80" s="3" t="str">
        <v>Line item sample 068</v>
      </c>
      <c r="E80" s="3" t="str">
        <v>LIN-001, LIN-002</v>
      </c>
      <c r="F80" s="3" t="str">
        <v>Medium</v>
      </c>
      <c r="G80" s="3" t="str">
        <v>Orphan line item | Not linked to catalogue</v>
      </c>
      <c r="H80" s="3" t="str">
        <v>Review the candidate in HubSpot before making any change.</v>
      </c>
      <c r="I80" s="8">
        <v>2</v>
      </c>
      <c r="J80" s="16" t="str">
        <v>Open in HubSpot</v>
      </c>
      <c r="K80" s="14" t="str">
        <v>Review</v>
      </c>
      <c r="L80" s="14" t="str">
        <v/>
      </c>
      <c r="M80" s="15" t="str">
        <v/>
      </c>
      <c r="N80" s="14" t="str">
        <v/>
      </c>
    </row>
    <row r="81" ht="48" customHeight="1" spans="1:14" x14ac:dyDescent="0.25">
      <c r="A81" s="5" t="str">
        <v>goals</v>
      </c>
      <c r="B81" s="5" t="str">
        <v>Goal</v>
      </c>
      <c r="C81" s="5" t="str">
        <v>EXT-0069</v>
      </c>
      <c r="D81" s="5" t="str">
        <v>Goal sample 069</v>
      </c>
      <c r="E81" s="5" t="str">
        <v>GOA-001</v>
      </c>
      <c r="F81" s="5" t="str">
        <v>Medium</v>
      </c>
      <c r="G81" s="5" t="str">
        <v>Missing owner</v>
      </c>
      <c r="H81" s="5" t="str">
        <v>Review the candidate in HubSpot before making any change.</v>
      </c>
      <c r="I81" s="11">
        <v>1</v>
      </c>
      <c r="J81" s="17" t="str">
        <v>Open in HubSpot</v>
      </c>
      <c r="K81" s="14" t="str">
        <v>Review</v>
      </c>
      <c r="L81" s="14" t="str">
        <v/>
      </c>
      <c r="M81" s="15" t="str">
        <v/>
      </c>
      <c r="N81" s="14" t="str">
        <v/>
      </c>
    </row>
    <row r="82" ht="48" customHeight="1" spans="1:14" x14ac:dyDescent="0.25">
      <c r="A82" s="3" t="str">
        <v>lists</v>
      </c>
      <c r="B82" s="3" t="str">
        <v>List</v>
      </c>
      <c r="C82" s="3" t="str">
        <v>EXT-0070</v>
      </c>
      <c r="D82" s="3" t="str">
        <v>List sample 070</v>
      </c>
      <c r="E82" s="3" t="str">
        <v>LST-001</v>
      </c>
      <c r="F82" s="3" t="str">
        <v>Low</v>
      </c>
      <c r="G82" s="3" t="str">
        <v>Empty list</v>
      </c>
      <c r="H82" s="3" t="str">
        <v>Review the candidate in HubSpot before making any change.</v>
      </c>
      <c r="I82" s="8">
        <v>1</v>
      </c>
      <c r="J82" s="16" t="str">
        <v>Open in HubSpot</v>
      </c>
      <c r="K82" s="14" t="str">
        <v>Review</v>
      </c>
      <c r="L82" s="14" t="str">
        <v/>
      </c>
      <c r="M82" s="15" t="str">
        <v/>
      </c>
      <c r="N82" s="14" t="str">
        <v/>
      </c>
    </row>
    <row r="83" ht="48" customHeight="1" spans="1:14" x14ac:dyDescent="0.25">
      <c r="A83" s="5" t="str">
        <v>campaigns</v>
      </c>
      <c r="B83" s="5" t="str">
        <v>Campaign</v>
      </c>
      <c r="C83" s="5" t="str">
        <v>EXT-0071</v>
      </c>
      <c r="D83" s="5" t="str">
        <v>Campaign sample 071</v>
      </c>
      <c r="E83" s="5" t="str">
        <v>CAM-001</v>
      </c>
      <c r="F83" s="5" t="str">
        <v>Low</v>
      </c>
      <c r="G83" s="5" t="str">
        <v>Long-finished campaign or missing dates</v>
      </c>
      <c r="H83" s="5" t="str">
        <v>Review the candidate in HubSpot before making any change.</v>
      </c>
      <c r="I83" s="11">
        <v>1</v>
      </c>
      <c r="J83" s="17" t="str">
        <v>Open in HubSpot</v>
      </c>
      <c r="K83" s="14" t="str">
        <v>Review</v>
      </c>
      <c r="L83" s="14" t="str">
        <v/>
      </c>
      <c r="M83" s="15" t="str">
        <v/>
      </c>
      <c r="N83" s="14" t="str">
        <v/>
      </c>
    </row>
    <row r="84" ht="48" customHeight="1" spans="1:14" x14ac:dyDescent="0.25">
      <c r="A84" s="3" t="str">
        <v>sequences</v>
      </c>
      <c r="B84" s="3" t="str">
        <v>Sequence</v>
      </c>
      <c r="C84" s="3" t="str">
        <v>EXT-0072</v>
      </c>
      <c r="D84" s="3" t="str">
        <v>Sequence sample 072</v>
      </c>
      <c r="E84" s="3" t="str">
        <v>SEQ-001</v>
      </c>
      <c r="F84" s="3" t="str">
        <v>Low</v>
      </c>
      <c r="G84" s="3" t="str">
        <v>Old and unused sequence</v>
      </c>
      <c r="H84" s="3" t="str">
        <v>Review the candidate in HubSpot before making any change.</v>
      </c>
      <c r="I84" s="8">
        <v>1</v>
      </c>
      <c r="J84" s="16" t="str">
        <v>Open in HubSpot</v>
      </c>
      <c r="K84" s="14" t="str">
        <v>Review</v>
      </c>
      <c r="L84" s="14" t="str">
        <v/>
      </c>
      <c r="M84" s="15" t="str">
        <v/>
      </c>
      <c r="N84" s="14" t="str">
        <v/>
      </c>
    </row>
    <row r="85" ht="48" customHeight="1" spans="1:14" x14ac:dyDescent="0.25">
      <c r="A85" s="5" t="str">
        <v>workflows</v>
      </c>
      <c r="B85" s="5" t="str">
        <v>Workflow</v>
      </c>
      <c r="C85" s="5" t="str">
        <v>EXT-0073</v>
      </c>
      <c r="D85" s="5" t="str">
        <v>Workflow sample 073</v>
      </c>
      <c r="E85" s="5" t="str">
        <v>WFL-001</v>
      </c>
      <c r="F85" s="5" t="str">
        <v>Low</v>
      </c>
      <c r="G85" s="5" t="str">
        <v>Disabled workflow</v>
      </c>
      <c r="H85" s="5" t="str">
        <v>Review the candidate in HubSpot before making any change.</v>
      </c>
      <c r="I85" s="11">
        <v>1</v>
      </c>
      <c r="J85" s="17" t="str">
        <v>Open in HubSpot</v>
      </c>
      <c r="K85" s="14" t="str">
        <v>Review</v>
      </c>
      <c r="L85" s="14" t="str">
        <v/>
      </c>
      <c r="M85" s="15" t="str">
        <v/>
      </c>
      <c r="N85" s="14" t="str">
        <v/>
      </c>
    </row>
    <row r="86" ht="48" customHeight="1" spans="1:14" x14ac:dyDescent="0.25">
      <c r="A86" s="3" t="str">
        <v>leads</v>
      </c>
      <c r="B86" s="3" t="str">
        <v>Lead</v>
      </c>
      <c r="C86" s="3" t="str">
        <v>EXT-0074</v>
      </c>
      <c r="D86" s="3" t="str">
        <v>Lead sample 074</v>
      </c>
      <c r="E86" s="3" t="str">
        <v>LEA-001</v>
      </c>
      <c r="F86" s="3" t="str">
        <v>High</v>
      </c>
      <c r="G86" s="3" t="str">
        <v>Unowned</v>
      </c>
      <c r="H86" s="3" t="str">
        <v>Review the candidate in HubSpot before making any change.</v>
      </c>
      <c r="I86" s="8">
        <v>1</v>
      </c>
      <c r="J86" s="16" t="str">
        <v>Open in HubSpot</v>
      </c>
      <c r="K86" s="14" t="str">
        <v>Review</v>
      </c>
      <c r="L86" s="14" t="str">
        <v/>
      </c>
      <c r="M86" s="15" t="str">
        <v/>
      </c>
      <c r="N86" s="14" t="str">
        <v/>
      </c>
    </row>
    <row r="87" ht="48" customHeight="1" spans="1:14" x14ac:dyDescent="0.25">
      <c r="A87" s="5" t="str">
        <v>quotes</v>
      </c>
      <c r="B87" s="5" t="str">
        <v>Quote</v>
      </c>
      <c r="C87" s="5" t="str">
        <v>EXT-0075</v>
      </c>
      <c r="D87" s="5" t="str">
        <v>Quote sample 075</v>
      </c>
      <c r="E87" s="5" t="str">
        <v>QUO-002</v>
      </c>
      <c r="F87" s="5" t="str">
        <v>Low</v>
      </c>
      <c r="G87" s="5" t="str">
        <v>Stale draft</v>
      </c>
      <c r="H87" s="5" t="str">
        <v>Review the candidate in HubSpot before making any change.</v>
      </c>
      <c r="I87" s="11">
        <v>1</v>
      </c>
      <c r="J87" s="17" t="str">
        <v>Open in HubSpot</v>
      </c>
      <c r="K87" s="14" t="str">
        <v>Review</v>
      </c>
      <c r="L87" s="14" t="str">
        <v/>
      </c>
      <c r="M87" s="15" t="str">
        <v/>
      </c>
      <c r="N87" s="14" t="str">
        <v/>
      </c>
    </row>
    <row r="88" ht="48" customHeight="1" spans="1:14" x14ac:dyDescent="0.25">
      <c r="A88" s="3" t="str">
        <v>tasks</v>
      </c>
      <c r="B88" s="3" t="str">
        <v>Task</v>
      </c>
      <c r="C88" s="3" t="str">
        <v>EXT-0076</v>
      </c>
      <c r="D88" s="3" t="str">
        <v>Task sample 076</v>
      </c>
      <c r="E88" s="3" t="str">
        <v>TSK-001, TSK-002</v>
      </c>
      <c r="F88" s="3" t="str">
        <v>High</v>
      </c>
      <c r="G88" s="3" t="str">
        <v>Overdue open task | Unassigned open task</v>
      </c>
      <c r="H88" s="3" t="str">
        <v>Review the candidate in HubSpot before making any change.</v>
      </c>
      <c r="I88" s="8">
        <v>2</v>
      </c>
      <c r="J88" s="16" t="str">
        <v>Open in HubSpot</v>
      </c>
      <c r="K88" s="14" t="str">
        <v>Review</v>
      </c>
      <c r="L88" s="14" t="str">
        <v/>
      </c>
      <c r="M88" s="15" t="str">
        <v/>
      </c>
      <c r="N88" s="14" t="str">
        <v/>
      </c>
    </row>
    <row r="89" ht="48" customHeight="1" spans="1:14" x14ac:dyDescent="0.25">
      <c r="A89" s="5" t="str">
        <v>meetings</v>
      </c>
      <c r="B89" s="5" t="str">
        <v>Meeting</v>
      </c>
      <c r="C89" s="5" t="str">
        <v>EXT-0077</v>
      </c>
      <c r="D89" s="5" t="str">
        <v>Meeting sample 077</v>
      </c>
      <c r="E89" s="5" t="str">
        <v>MTG-001</v>
      </c>
      <c r="F89" s="5" t="str">
        <v>Medium</v>
      </c>
      <c r="G89" s="5" t="str">
        <v>Past meeting without outcome</v>
      </c>
      <c r="H89" s="5" t="str">
        <v>Review the candidate in HubSpot before making any change.</v>
      </c>
      <c r="I89" s="11">
        <v>1</v>
      </c>
      <c r="J89" s="17" t="str">
        <v>Open in HubSpot</v>
      </c>
      <c r="K89" s="14" t="str">
        <v>Review</v>
      </c>
      <c r="L89" s="14" t="str">
        <v/>
      </c>
      <c r="M89" s="15" t="str">
        <v/>
      </c>
      <c r="N89" s="14" t="str">
        <v/>
      </c>
    </row>
    <row r="90" ht="48" customHeight="1" spans="1:14" x14ac:dyDescent="0.25">
      <c r="A90" s="3" t="str">
        <v>calls</v>
      </c>
      <c r="B90" s="3" t="str">
        <v>Call</v>
      </c>
      <c r="C90" s="3" t="str">
        <v>EXT-0078</v>
      </c>
      <c r="D90" s="3" t="str">
        <v>Call sample 078</v>
      </c>
      <c r="E90" s="3" t="str">
        <v>CAL-001</v>
      </c>
      <c r="F90" s="3" t="str">
        <v>Low</v>
      </c>
      <c r="G90" s="3" t="str">
        <v>Completed call without disposition</v>
      </c>
      <c r="H90" s="3" t="str">
        <v>Review the candidate in HubSpot before making any change.</v>
      </c>
      <c r="I90" s="8">
        <v>1</v>
      </c>
      <c r="J90" s="16" t="str">
        <v>Open in HubSpot</v>
      </c>
      <c r="K90" s="14" t="str">
        <v>Review</v>
      </c>
      <c r="L90" s="14" t="str">
        <v/>
      </c>
      <c r="M90" s="15" t="str">
        <v/>
      </c>
      <c r="N90" s="14" t="str">
        <v/>
      </c>
    </row>
    <row r="91" ht="48" customHeight="1" spans="1:14" x14ac:dyDescent="0.25">
      <c r="A91" s="5" t="str">
        <v>products</v>
      </c>
      <c r="B91" s="5" t="str">
        <v>Product</v>
      </c>
      <c r="C91" s="5" t="str">
        <v>EXT-0079</v>
      </c>
      <c r="D91" s="5" t="str">
        <v>Product sample 079</v>
      </c>
      <c r="E91" s="5" t="str">
        <v>PRD-001</v>
      </c>
      <c r="F91" s="5" t="str">
        <v>Medium</v>
      </c>
      <c r="G91" s="5" t="str">
        <v>Missing price</v>
      </c>
      <c r="H91" s="5" t="str">
        <v>Review the candidate in HubSpot before making any change.</v>
      </c>
      <c r="I91" s="11">
        <v>1</v>
      </c>
      <c r="J91" s="17" t="str">
        <v>Open in HubSpot</v>
      </c>
      <c r="K91" s="14" t="str">
        <v>Review</v>
      </c>
      <c r="L91" s="14" t="str">
        <v/>
      </c>
      <c r="M91" s="15" t="str">
        <v/>
      </c>
      <c r="N91" s="14" t="str">
        <v/>
      </c>
    </row>
    <row r="92" ht="48" customHeight="1" spans="1:14" x14ac:dyDescent="0.25">
      <c r="A92" s="3" t="str">
        <v>line-items</v>
      </c>
      <c r="B92" s="3" t="str">
        <v>Line item</v>
      </c>
      <c r="C92" s="3" t="str">
        <v>EXT-0080</v>
      </c>
      <c r="D92" s="3" t="str">
        <v>Line item sample 080</v>
      </c>
      <c r="E92" s="3" t="str">
        <v>LIN-001, LIN-002</v>
      </c>
      <c r="F92" s="3" t="str">
        <v>Medium</v>
      </c>
      <c r="G92" s="3" t="str">
        <v>Orphan line item | Not linked to catalogue</v>
      </c>
      <c r="H92" s="3" t="str">
        <v>Review the candidate in HubSpot before making any change.</v>
      </c>
      <c r="I92" s="8">
        <v>2</v>
      </c>
      <c r="J92" s="16" t="str">
        <v>Open in HubSpot</v>
      </c>
      <c r="K92" s="14" t="str">
        <v>Review</v>
      </c>
      <c r="L92" s="14" t="str">
        <v/>
      </c>
      <c r="M92" s="15" t="str">
        <v/>
      </c>
      <c r="N92" s="14" t="str">
        <v/>
      </c>
    </row>
    <row r="93" ht="48" customHeight="1" spans="1:14" x14ac:dyDescent="0.25">
      <c r="A93" s="5" t="str">
        <v>goals</v>
      </c>
      <c r="B93" s="5" t="str">
        <v>Goal</v>
      </c>
      <c r="C93" s="5" t="str">
        <v>EXT-0081</v>
      </c>
      <c r="D93" s="5" t="str">
        <v>Goal sample 081</v>
      </c>
      <c r="E93" s="5" t="str">
        <v>GOA-001</v>
      </c>
      <c r="F93" s="5" t="str">
        <v>Medium</v>
      </c>
      <c r="G93" s="5" t="str">
        <v>Missing owner</v>
      </c>
      <c r="H93" s="5" t="str">
        <v>Review the candidate in HubSpot before making any change.</v>
      </c>
      <c r="I93" s="11">
        <v>1</v>
      </c>
      <c r="J93" s="17" t="str">
        <v>Open in HubSpot</v>
      </c>
      <c r="K93" s="14" t="str">
        <v>Review</v>
      </c>
      <c r="L93" s="14" t="str">
        <v/>
      </c>
      <c r="M93" s="15" t="str">
        <v/>
      </c>
      <c r="N93" s="14" t="str">
        <v/>
      </c>
    </row>
    <row r="94" ht="48" customHeight="1" spans="1:14" x14ac:dyDescent="0.25">
      <c r="A94" s="3" t="str">
        <v>lists</v>
      </c>
      <c r="B94" s="3" t="str">
        <v>List</v>
      </c>
      <c r="C94" s="3" t="str">
        <v>EXT-0082</v>
      </c>
      <c r="D94" s="3" t="str">
        <v>List sample 082</v>
      </c>
      <c r="E94" s="3" t="str">
        <v>LST-001</v>
      </c>
      <c r="F94" s="3" t="str">
        <v>Low</v>
      </c>
      <c r="G94" s="3" t="str">
        <v>Empty list</v>
      </c>
      <c r="H94" s="3" t="str">
        <v>Review the candidate in HubSpot before making any change.</v>
      </c>
      <c r="I94" s="8">
        <v>1</v>
      </c>
      <c r="J94" s="16" t="str">
        <v>Open in HubSpot</v>
      </c>
      <c r="K94" s="14" t="str">
        <v>Review</v>
      </c>
      <c r="L94" s="14" t="str">
        <v/>
      </c>
      <c r="M94" s="15" t="str">
        <v/>
      </c>
      <c r="N94" s="14" t="str">
        <v/>
      </c>
    </row>
    <row r="95" ht="48" customHeight="1" spans="1:14" x14ac:dyDescent="0.25">
      <c r="A95" s="5" t="str">
        <v>campaigns</v>
      </c>
      <c r="B95" s="5" t="str">
        <v>Campaign</v>
      </c>
      <c r="C95" s="5" t="str">
        <v>EXT-0083</v>
      </c>
      <c r="D95" s="5" t="str">
        <v>Campaign sample 083</v>
      </c>
      <c r="E95" s="5" t="str">
        <v>CAM-001</v>
      </c>
      <c r="F95" s="5" t="str">
        <v>Low</v>
      </c>
      <c r="G95" s="5" t="str">
        <v>Long-finished campaign or missing dates</v>
      </c>
      <c r="H95" s="5" t="str">
        <v>Review the candidate in HubSpot before making any change.</v>
      </c>
      <c r="I95" s="11">
        <v>1</v>
      </c>
      <c r="J95" s="17" t="str">
        <v>Open in HubSpot</v>
      </c>
      <c r="K95" s="14" t="str">
        <v>Review</v>
      </c>
      <c r="L95" s="14" t="str">
        <v/>
      </c>
      <c r="M95" s="15" t="str">
        <v/>
      </c>
      <c r="N95" s="14" t="str">
        <v/>
      </c>
    </row>
    <row r="96" ht="48" customHeight="1" spans="1:14" x14ac:dyDescent="0.25">
      <c r="A96" s="3" t="str">
        <v>sequences</v>
      </c>
      <c r="B96" s="3" t="str">
        <v>Sequence</v>
      </c>
      <c r="C96" s="3" t="str">
        <v>EXT-0084</v>
      </c>
      <c r="D96" s="3" t="str">
        <v>Sequence sample 084</v>
      </c>
      <c r="E96" s="3" t="str">
        <v>SEQ-001</v>
      </c>
      <c r="F96" s="3" t="str">
        <v>Low</v>
      </c>
      <c r="G96" s="3" t="str">
        <v>Old and unused sequence</v>
      </c>
      <c r="H96" s="3" t="str">
        <v>Review the candidate in HubSpot before making any change.</v>
      </c>
      <c r="I96" s="8">
        <v>1</v>
      </c>
      <c r="J96" s="16" t="str">
        <v>Open in HubSpot</v>
      </c>
      <c r="K96" s="14" t="str">
        <v>Review</v>
      </c>
      <c r="L96" s="14" t="str">
        <v/>
      </c>
      <c r="M96" s="15" t="str">
        <v/>
      </c>
      <c r="N96" s="14" t="str">
        <v/>
      </c>
    </row>
    <row r="97" ht="48" customHeight="1" spans="1:14" x14ac:dyDescent="0.25">
      <c r="A97" s="5" t="str">
        <v>workflows</v>
      </c>
      <c r="B97" s="5" t="str">
        <v>Workflow</v>
      </c>
      <c r="C97" s="5" t="str">
        <v>EXT-0085</v>
      </c>
      <c r="D97" s="5" t="str">
        <v>Workflow sample 085</v>
      </c>
      <c r="E97" s="5" t="str">
        <v>WFL-001</v>
      </c>
      <c r="F97" s="5" t="str">
        <v>Low</v>
      </c>
      <c r="G97" s="5" t="str">
        <v>Disabled workflow</v>
      </c>
      <c r="H97" s="5" t="str">
        <v>Review the candidate in HubSpot before making any change.</v>
      </c>
      <c r="I97" s="11">
        <v>1</v>
      </c>
      <c r="J97" s="17" t="str">
        <v>Open in HubSpot</v>
      </c>
      <c r="K97" s="14" t="str">
        <v>Review</v>
      </c>
      <c r="L97" s="14" t="str">
        <v/>
      </c>
      <c r="M97" s="15" t="str">
        <v/>
      </c>
      <c r="N97" s="14" t="str">
        <v/>
      </c>
    </row>
    <row r="98" ht="48" customHeight="1" spans="1:14" x14ac:dyDescent="0.25">
      <c r="A98" s="3" t="str">
        <v>leads</v>
      </c>
      <c r="B98" s="3" t="str">
        <v>Lead</v>
      </c>
      <c r="C98" s="3" t="str">
        <v>EXT-0086</v>
      </c>
      <c r="D98" s="3" t="str">
        <v>Lead sample 086</v>
      </c>
      <c r="E98" s="3" t="str">
        <v>LEA-001</v>
      </c>
      <c r="F98" s="3" t="str">
        <v>High</v>
      </c>
      <c r="G98" s="3" t="str">
        <v>Unowned</v>
      </c>
      <c r="H98" s="3" t="str">
        <v>Review the candidate in HubSpot before making any change.</v>
      </c>
      <c r="I98" s="8">
        <v>1</v>
      </c>
      <c r="J98" s="16" t="str">
        <v>Open in HubSpot</v>
      </c>
      <c r="K98" s="14" t="str">
        <v>Review</v>
      </c>
      <c r="L98" s="14" t="str">
        <v/>
      </c>
      <c r="M98" s="15" t="str">
        <v/>
      </c>
      <c r="N98" s="14" t="str">
        <v/>
      </c>
    </row>
    <row r="99" ht="48" customHeight="1" spans="1:14" x14ac:dyDescent="0.25">
      <c r="A99" s="5" t="str">
        <v>quotes</v>
      </c>
      <c r="B99" s="5" t="str">
        <v>Quote</v>
      </c>
      <c r="C99" s="5" t="str">
        <v>EXT-0087</v>
      </c>
      <c r="D99" s="5" t="str">
        <v>Quote sample 087</v>
      </c>
      <c r="E99" s="5" t="str">
        <v>QUO-002</v>
      </c>
      <c r="F99" s="5" t="str">
        <v>Low</v>
      </c>
      <c r="G99" s="5" t="str">
        <v>Stale draft</v>
      </c>
      <c r="H99" s="5" t="str">
        <v>Review the candidate in HubSpot before making any change.</v>
      </c>
      <c r="I99" s="11">
        <v>1</v>
      </c>
      <c r="J99" s="17" t="str">
        <v>Open in HubSpot</v>
      </c>
      <c r="K99" s="14" t="str">
        <v>Review</v>
      </c>
      <c r="L99" s="14" t="str">
        <v/>
      </c>
      <c r="M99" s="15" t="str">
        <v/>
      </c>
      <c r="N99" s="14" t="str">
        <v/>
      </c>
    </row>
    <row r="100" ht="48" customHeight="1" spans="1:14" x14ac:dyDescent="0.25">
      <c r="A100" s="3" t="str">
        <v>tasks</v>
      </c>
      <c r="B100" s="3" t="str">
        <v>Task</v>
      </c>
      <c r="C100" s="3" t="str">
        <v>EXT-0088</v>
      </c>
      <c r="D100" s="3" t="str">
        <v>Task sample 088</v>
      </c>
      <c r="E100" s="3" t="str">
        <v>TSK-001, TSK-002</v>
      </c>
      <c r="F100" s="3" t="str">
        <v>High</v>
      </c>
      <c r="G100" s="3" t="str">
        <v>Overdue open task | Unassigned open task</v>
      </c>
      <c r="H100" s="3" t="str">
        <v>Review the candidate in HubSpot before making any change.</v>
      </c>
      <c r="I100" s="8">
        <v>2</v>
      </c>
      <c r="J100" s="16" t="str">
        <v>Open in HubSpot</v>
      </c>
      <c r="K100" s="14" t="str">
        <v>Review</v>
      </c>
      <c r="L100" s="14" t="str">
        <v/>
      </c>
      <c r="M100" s="15" t="str">
        <v/>
      </c>
      <c r="N100" s="14" t="str">
        <v/>
      </c>
    </row>
    <row r="101" ht="48" customHeight="1" spans="1:14" x14ac:dyDescent="0.25">
      <c r="A101" s="5" t="str">
        <v>meetings</v>
      </c>
      <c r="B101" s="5" t="str">
        <v>Meeting</v>
      </c>
      <c r="C101" s="5" t="str">
        <v>EXT-0089</v>
      </c>
      <c r="D101" s="5" t="str">
        <v>Meeting sample 089</v>
      </c>
      <c r="E101" s="5" t="str">
        <v>MTG-001</v>
      </c>
      <c r="F101" s="5" t="str">
        <v>Medium</v>
      </c>
      <c r="G101" s="5" t="str">
        <v>Past meeting without outcome</v>
      </c>
      <c r="H101" s="5" t="str">
        <v>Review the candidate in HubSpot before making any change.</v>
      </c>
      <c r="I101" s="11">
        <v>1</v>
      </c>
      <c r="J101" s="17" t="str">
        <v>Open in HubSpot</v>
      </c>
      <c r="K101" s="14" t="str">
        <v>Review</v>
      </c>
      <c r="L101" s="14" t="str">
        <v/>
      </c>
      <c r="M101" s="15" t="str">
        <v/>
      </c>
      <c r="N101" s="14" t="str">
        <v/>
      </c>
    </row>
    <row r="102" ht="48" customHeight="1" spans="1:14" x14ac:dyDescent="0.25">
      <c r="A102" s="3" t="str">
        <v>calls</v>
      </c>
      <c r="B102" s="3" t="str">
        <v>Call</v>
      </c>
      <c r="C102" s="3" t="str">
        <v>EXT-0090</v>
      </c>
      <c r="D102" s="3" t="str">
        <v>Call sample 090</v>
      </c>
      <c r="E102" s="3" t="str">
        <v>CAL-001</v>
      </c>
      <c r="F102" s="3" t="str">
        <v>Low</v>
      </c>
      <c r="G102" s="3" t="str">
        <v>Completed call without disposition</v>
      </c>
      <c r="H102" s="3" t="str">
        <v>Review the candidate in HubSpot before making any change.</v>
      </c>
      <c r="I102" s="8">
        <v>1</v>
      </c>
      <c r="J102" s="16" t="str">
        <v>Open in HubSpot</v>
      </c>
      <c r="K102" s="14" t="str">
        <v>Review</v>
      </c>
      <c r="L102" s="14" t="str">
        <v/>
      </c>
      <c r="M102" s="15" t="str">
        <v/>
      </c>
      <c r="N102" s="14" t="str">
        <v/>
      </c>
    </row>
    <row r="103" ht="48" customHeight="1" spans="1:14" x14ac:dyDescent="0.25">
      <c r="A103" s="5" t="str">
        <v>products</v>
      </c>
      <c r="B103" s="5" t="str">
        <v>Product</v>
      </c>
      <c r="C103" s="5" t="str">
        <v>EXT-0091</v>
      </c>
      <c r="D103" s="5" t="str">
        <v>Product sample 091</v>
      </c>
      <c r="E103" s="5" t="str">
        <v>PRD-001</v>
      </c>
      <c r="F103" s="5" t="str">
        <v>Medium</v>
      </c>
      <c r="G103" s="5" t="str">
        <v>Missing price</v>
      </c>
      <c r="H103" s="5" t="str">
        <v>Review the candidate in HubSpot before making any change.</v>
      </c>
      <c r="I103" s="11">
        <v>1</v>
      </c>
      <c r="J103" s="17" t="str">
        <v>Open in HubSpot</v>
      </c>
      <c r="K103" s="14" t="str">
        <v>Review</v>
      </c>
      <c r="L103" s="14" t="str">
        <v/>
      </c>
      <c r="M103" s="15" t="str">
        <v/>
      </c>
      <c r="N103" s="14" t="str">
        <v/>
      </c>
    </row>
    <row r="104" ht="48" customHeight="1" spans="1:14" x14ac:dyDescent="0.25">
      <c r="A104" s="3" t="str">
        <v>line-items</v>
      </c>
      <c r="B104" s="3" t="str">
        <v>Line item</v>
      </c>
      <c r="C104" s="3" t="str">
        <v>EXT-0092</v>
      </c>
      <c r="D104" s="3" t="str">
        <v>Line item sample 092</v>
      </c>
      <c r="E104" s="3" t="str">
        <v>LIN-001, LIN-002</v>
      </c>
      <c r="F104" s="3" t="str">
        <v>Medium</v>
      </c>
      <c r="G104" s="3" t="str">
        <v>Orphan line item | Not linked to catalogue</v>
      </c>
      <c r="H104" s="3" t="str">
        <v>Review the candidate in HubSpot before making any change.</v>
      </c>
      <c r="I104" s="8">
        <v>2</v>
      </c>
      <c r="J104" s="16" t="str">
        <v>Open in HubSpot</v>
      </c>
      <c r="K104" s="14" t="str">
        <v>Review</v>
      </c>
      <c r="L104" s="14" t="str">
        <v/>
      </c>
      <c r="M104" s="15" t="str">
        <v/>
      </c>
      <c r="N104" s="14" t="str">
        <v/>
      </c>
    </row>
    <row r="105" ht="48" customHeight="1" spans="1:14" x14ac:dyDescent="0.25">
      <c r="A105" s="5" t="str">
        <v>goals</v>
      </c>
      <c r="B105" s="5" t="str">
        <v>Goal</v>
      </c>
      <c r="C105" s="5" t="str">
        <v>EXT-0093</v>
      </c>
      <c r="D105" s="5" t="str">
        <v>Goal sample 093</v>
      </c>
      <c r="E105" s="5" t="str">
        <v>GOA-001</v>
      </c>
      <c r="F105" s="5" t="str">
        <v>Medium</v>
      </c>
      <c r="G105" s="5" t="str">
        <v>Missing owner</v>
      </c>
      <c r="H105" s="5" t="str">
        <v>Review the candidate in HubSpot before making any change.</v>
      </c>
      <c r="I105" s="11">
        <v>1</v>
      </c>
      <c r="J105" s="17" t="str">
        <v>Open in HubSpot</v>
      </c>
      <c r="K105" s="14" t="str">
        <v>Review</v>
      </c>
      <c r="L105" s="14" t="str">
        <v/>
      </c>
      <c r="M105" s="15" t="str">
        <v/>
      </c>
      <c r="N105" s="14" t="str">
        <v/>
      </c>
    </row>
    <row r="106" ht="48" customHeight="1" spans="1:14" x14ac:dyDescent="0.25">
      <c r="A106" s="3" t="str">
        <v>lists</v>
      </c>
      <c r="B106" s="3" t="str">
        <v>List</v>
      </c>
      <c r="C106" s="3" t="str">
        <v>EXT-0094</v>
      </c>
      <c r="D106" s="3" t="str">
        <v>List sample 094</v>
      </c>
      <c r="E106" s="3" t="str">
        <v>LST-001</v>
      </c>
      <c r="F106" s="3" t="str">
        <v>Low</v>
      </c>
      <c r="G106" s="3" t="str">
        <v>Empty list</v>
      </c>
      <c r="H106" s="3" t="str">
        <v>Review the candidate in HubSpot before making any change.</v>
      </c>
      <c r="I106" s="8">
        <v>1</v>
      </c>
      <c r="J106" s="16" t="str">
        <v>Open in HubSpot</v>
      </c>
      <c r="K106" s="14" t="str">
        <v>Review</v>
      </c>
      <c r="L106" s="14" t="str">
        <v/>
      </c>
      <c r="M106" s="15" t="str">
        <v/>
      </c>
      <c r="N106" s="14" t="str">
        <v/>
      </c>
    </row>
    <row r="107" ht="48" customHeight="1" spans="1:14" x14ac:dyDescent="0.25">
      <c r="A107" s="5" t="str">
        <v>campaigns</v>
      </c>
      <c r="B107" s="5" t="str">
        <v>Campaign</v>
      </c>
      <c r="C107" s="5" t="str">
        <v>EXT-0095</v>
      </c>
      <c r="D107" s="5" t="str">
        <v>Campaign sample 095</v>
      </c>
      <c r="E107" s="5" t="str">
        <v>CAM-001</v>
      </c>
      <c r="F107" s="5" t="str">
        <v>Low</v>
      </c>
      <c r="G107" s="5" t="str">
        <v>Long-finished campaign or missing dates</v>
      </c>
      <c r="H107" s="5" t="str">
        <v>Review the candidate in HubSpot before making any change.</v>
      </c>
      <c r="I107" s="11">
        <v>1</v>
      </c>
      <c r="J107" s="17" t="str">
        <v>Open in HubSpot</v>
      </c>
      <c r="K107" s="14" t="str">
        <v>Review</v>
      </c>
      <c r="L107" s="14" t="str">
        <v/>
      </c>
      <c r="M107" s="15" t="str">
        <v/>
      </c>
      <c r="N107" s="14" t="str">
        <v/>
      </c>
    </row>
    <row r="108" ht="48" customHeight="1" spans="1:14" x14ac:dyDescent="0.25">
      <c r="A108" s="3" t="str">
        <v>sequences</v>
      </c>
      <c r="B108" s="3" t="str">
        <v>Sequence</v>
      </c>
      <c r="C108" s="3" t="str">
        <v>EXT-0096</v>
      </c>
      <c r="D108" s="3" t="str">
        <v>Sequence sample 096</v>
      </c>
      <c r="E108" s="3" t="str">
        <v>SEQ-001</v>
      </c>
      <c r="F108" s="3" t="str">
        <v>Low</v>
      </c>
      <c r="G108" s="3" t="str">
        <v>Old and unused sequence</v>
      </c>
      <c r="H108" s="3" t="str">
        <v>Review the candidate in HubSpot before making any change.</v>
      </c>
      <c r="I108" s="8">
        <v>1</v>
      </c>
      <c r="J108" s="16" t="str">
        <v>Open in HubSpot</v>
      </c>
      <c r="K108" s="14" t="str">
        <v>Review</v>
      </c>
      <c r="L108" s="14" t="str">
        <v/>
      </c>
      <c r="M108" s="15" t="str">
        <v/>
      </c>
      <c r="N108" s="14" t="str">
        <v/>
      </c>
    </row>
    <row r="109" ht="48" customHeight="1" spans="1:14" x14ac:dyDescent="0.25">
      <c r="A109" s="5" t="str">
        <v>workflows</v>
      </c>
      <c r="B109" s="5" t="str">
        <v>Workflow</v>
      </c>
      <c r="C109" s="5" t="str">
        <v>EXT-0097</v>
      </c>
      <c r="D109" s="5" t="str">
        <v>Workflow sample 097</v>
      </c>
      <c r="E109" s="5" t="str">
        <v>WFL-001</v>
      </c>
      <c r="F109" s="5" t="str">
        <v>Low</v>
      </c>
      <c r="G109" s="5" t="str">
        <v>Disabled workflow</v>
      </c>
      <c r="H109" s="5" t="str">
        <v>Review the candidate in HubSpot before making any change.</v>
      </c>
      <c r="I109" s="11">
        <v>1</v>
      </c>
      <c r="J109" s="17" t="str">
        <v>Open in HubSpot</v>
      </c>
      <c r="K109" s="14" t="str">
        <v>Review</v>
      </c>
      <c r="L109" s="14" t="str">
        <v/>
      </c>
      <c r="M109" s="15" t="str">
        <v/>
      </c>
      <c r="N109" s="14" t="str">
        <v/>
      </c>
    </row>
    <row r="110" ht="48" customHeight="1" spans="1:14" x14ac:dyDescent="0.25">
      <c r="A110" s="3" t="str">
        <v>leads</v>
      </c>
      <c r="B110" s="3" t="str">
        <v>Lead</v>
      </c>
      <c r="C110" s="3" t="str">
        <v>EXT-0098</v>
      </c>
      <c r="D110" s="3" t="str">
        <v>Lead sample 098</v>
      </c>
      <c r="E110" s="3" t="str">
        <v>LEA-001</v>
      </c>
      <c r="F110" s="3" t="str">
        <v>High</v>
      </c>
      <c r="G110" s="3" t="str">
        <v>Unowned</v>
      </c>
      <c r="H110" s="3" t="str">
        <v>Review the candidate in HubSpot before making any change.</v>
      </c>
      <c r="I110" s="8">
        <v>1</v>
      </c>
      <c r="J110" s="16" t="str">
        <v>Open in HubSpot</v>
      </c>
      <c r="K110" s="14" t="str">
        <v>Review</v>
      </c>
      <c r="L110" s="14" t="str">
        <v/>
      </c>
      <c r="M110" s="15" t="str">
        <v/>
      </c>
      <c r="N110" s="14" t="str">
        <v/>
      </c>
    </row>
    <row r="111" ht="48" customHeight="1" spans="1:14" x14ac:dyDescent="0.25">
      <c r="A111" s="5" t="str">
        <v>quotes</v>
      </c>
      <c r="B111" s="5" t="str">
        <v>Quote</v>
      </c>
      <c r="C111" s="5" t="str">
        <v>EXT-0099</v>
      </c>
      <c r="D111" s="5" t="str">
        <v>Quote sample 099</v>
      </c>
      <c r="E111" s="5" t="str">
        <v>QUO-002</v>
      </c>
      <c r="F111" s="5" t="str">
        <v>Low</v>
      </c>
      <c r="G111" s="5" t="str">
        <v>Stale draft</v>
      </c>
      <c r="H111" s="5" t="str">
        <v>Review the candidate in HubSpot before making any change.</v>
      </c>
      <c r="I111" s="11">
        <v>1</v>
      </c>
      <c r="J111" s="17" t="str">
        <v>Open in HubSpot</v>
      </c>
      <c r="K111" s="14" t="str">
        <v>Review</v>
      </c>
      <c r="L111" s="14" t="str">
        <v/>
      </c>
      <c r="M111" s="15" t="str">
        <v/>
      </c>
      <c r="N111" s="14" t="str">
        <v/>
      </c>
    </row>
    <row r="112" ht="48" customHeight="1" spans="1:14" x14ac:dyDescent="0.25">
      <c r="A112" s="3" t="str">
        <v>tasks</v>
      </c>
      <c r="B112" s="3" t="str">
        <v>Task</v>
      </c>
      <c r="C112" s="3" t="str">
        <v>EXT-0100</v>
      </c>
      <c r="D112" s="3" t="str">
        <v>Task sample 100</v>
      </c>
      <c r="E112" s="3" t="str">
        <v>TSK-001, TSK-002</v>
      </c>
      <c r="F112" s="3" t="str">
        <v>High</v>
      </c>
      <c r="G112" s="3" t="str">
        <v>Overdue open task | Unassigned open task</v>
      </c>
      <c r="H112" s="3" t="str">
        <v>Review the candidate in HubSpot before making any change.</v>
      </c>
      <c r="I112" s="8">
        <v>2</v>
      </c>
      <c r="J112" s="16" t="str">
        <v>Open in HubSpot</v>
      </c>
      <c r="K112" s="14" t="str">
        <v>Review</v>
      </c>
      <c r="L112" s="14" t="str">
        <v/>
      </c>
      <c r="M112" s="15" t="str">
        <v/>
      </c>
      <c r="N112" s="14" t="str">
        <v/>
      </c>
    </row>
    <row r="113" ht="48" customHeight="1" spans="1:14" x14ac:dyDescent="0.25">
      <c r="A113" s="5" t="str">
        <v>meetings</v>
      </c>
      <c r="B113" s="5" t="str">
        <v>Meeting</v>
      </c>
      <c r="C113" s="5" t="str">
        <v>EXT-0101</v>
      </c>
      <c r="D113" s="5" t="str">
        <v>Meeting sample 101</v>
      </c>
      <c r="E113" s="5" t="str">
        <v>MTG-001</v>
      </c>
      <c r="F113" s="5" t="str">
        <v>Medium</v>
      </c>
      <c r="G113" s="5" t="str">
        <v>Past meeting without outcome</v>
      </c>
      <c r="H113" s="5" t="str">
        <v>Review the candidate in HubSpot before making any change.</v>
      </c>
      <c r="I113" s="11">
        <v>1</v>
      </c>
      <c r="J113" s="17" t="str">
        <v>Open in HubSpot</v>
      </c>
      <c r="K113" s="14" t="str">
        <v>Review</v>
      </c>
      <c r="L113" s="14" t="str">
        <v/>
      </c>
      <c r="M113" s="15" t="str">
        <v/>
      </c>
      <c r="N113" s="14" t="str">
        <v/>
      </c>
    </row>
    <row r="114" ht="48" customHeight="1" spans="1:14" x14ac:dyDescent="0.25">
      <c r="A114" s="3" t="str">
        <v>calls</v>
      </c>
      <c r="B114" s="3" t="str">
        <v>Call</v>
      </c>
      <c r="C114" s="3" t="str">
        <v>EXT-0102</v>
      </c>
      <c r="D114" s="3" t="str">
        <v>Call sample 102</v>
      </c>
      <c r="E114" s="3" t="str">
        <v>CAL-001</v>
      </c>
      <c r="F114" s="3" t="str">
        <v>Low</v>
      </c>
      <c r="G114" s="3" t="str">
        <v>Completed call without disposition</v>
      </c>
      <c r="H114" s="3" t="str">
        <v>Review the candidate in HubSpot before making any change.</v>
      </c>
      <c r="I114" s="8">
        <v>1</v>
      </c>
      <c r="J114" s="16" t="str">
        <v>Open in HubSpot</v>
      </c>
      <c r="K114" s="14" t="str">
        <v>Review</v>
      </c>
      <c r="L114" s="14" t="str">
        <v/>
      </c>
      <c r="M114" s="15" t="str">
        <v/>
      </c>
      <c r="N114" s="14" t="str">
        <v/>
      </c>
    </row>
    <row r="115" ht="48" customHeight="1" spans="1:14" x14ac:dyDescent="0.25">
      <c r="A115" s="5" t="str">
        <v>products</v>
      </c>
      <c r="B115" s="5" t="str">
        <v>Product</v>
      </c>
      <c r="C115" s="5" t="str">
        <v>EXT-0103</v>
      </c>
      <c r="D115" s="5" t="str">
        <v>Product sample 103</v>
      </c>
      <c r="E115" s="5" t="str">
        <v>PRD-001</v>
      </c>
      <c r="F115" s="5" t="str">
        <v>Medium</v>
      </c>
      <c r="G115" s="5" t="str">
        <v>Missing price</v>
      </c>
      <c r="H115" s="5" t="str">
        <v>Review the candidate in HubSpot before making any change.</v>
      </c>
      <c r="I115" s="11">
        <v>1</v>
      </c>
      <c r="J115" s="17" t="str">
        <v>Open in HubSpot</v>
      </c>
      <c r="K115" s="14" t="str">
        <v>Review</v>
      </c>
      <c r="L115" s="14" t="str">
        <v/>
      </c>
      <c r="M115" s="15" t="str">
        <v/>
      </c>
      <c r="N115" s="14" t="str">
        <v/>
      </c>
    </row>
    <row r="116" ht="48" customHeight="1" spans="1:14" x14ac:dyDescent="0.25">
      <c r="A116" s="3" t="str">
        <v>line-items</v>
      </c>
      <c r="B116" s="3" t="str">
        <v>Line item</v>
      </c>
      <c r="C116" s="3" t="str">
        <v>EXT-0104</v>
      </c>
      <c r="D116" s="3" t="str">
        <v>Line item sample 104</v>
      </c>
      <c r="E116" s="3" t="str">
        <v>LIN-001, LIN-002</v>
      </c>
      <c r="F116" s="3" t="str">
        <v>Medium</v>
      </c>
      <c r="G116" s="3" t="str">
        <v>Orphan line item | Not linked to catalogue</v>
      </c>
      <c r="H116" s="3" t="str">
        <v>Review the candidate in HubSpot before making any change.</v>
      </c>
      <c r="I116" s="8">
        <v>2</v>
      </c>
      <c r="J116" s="16" t="str">
        <v>Open in HubSpot</v>
      </c>
      <c r="K116" s="14" t="str">
        <v>Review</v>
      </c>
      <c r="L116" s="14" t="str">
        <v/>
      </c>
      <c r="M116" s="15" t="str">
        <v/>
      </c>
      <c r="N116" s="14" t="str">
        <v/>
      </c>
    </row>
    <row r="117" ht="48" customHeight="1" spans="1:14" x14ac:dyDescent="0.25">
      <c r="A117" s="5" t="str">
        <v>goals</v>
      </c>
      <c r="B117" s="5" t="str">
        <v>Goal</v>
      </c>
      <c r="C117" s="5" t="str">
        <v>EXT-0105</v>
      </c>
      <c r="D117" s="5" t="str">
        <v>Goal sample 105</v>
      </c>
      <c r="E117" s="5" t="str">
        <v>GOA-001</v>
      </c>
      <c r="F117" s="5" t="str">
        <v>Medium</v>
      </c>
      <c r="G117" s="5" t="str">
        <v>Missing owner</v>
      </c>
      <c r="H117" s="5" t="str">
        <v>Review the candidate in HubSpot before making any change.</v>
      </c>
      <c r="I117" s="11">
        <v>1</v>
      </c>
      <c r="J117" s="17" t="str">
        <v>Open in HubSpot</v>
      </c>
      <c r="K117" s="14" t="str">
        <v>Review</v>
      </c>
      <c r="L117" s="14" t="str">
        <v/>
      </c>
      <c r="M117" s="15" t="str">
        <v/>
      </c>
      <c r="N117" s="14" t="str">
        <v/>
      </c>
    </row>
    <row r="118" ht="48" customHeight="1" spans="1:14" x14ac:dyDescent="0.25">
      <c r="A118" s="3" t="str">
        <v>lists</v>
      </c>
      <c r="B118" s="3" t="str">
        <v>List</v>
      </c>
      <c r="C118" s="3" t="str">
        <v>EXT-0106</v>
      </c>
      <c r="D118" s="3" t="str">
        <v>List sample 106</v>
      </c>
      <c r="E118" s="3" t="str">
        <v>LST-001</v>
      </c>
      <c r="F118" s="3" t="str">
        <v>Low</v>
      </c>
      <c r="G118" s="3" t="str">
        <v>Empty list</v>
      </c>
      <c r="H118" s="3" t="str">
        <v>Review the candidate in HubSpot before making any change.</v>
      </c>
      <c r="I118" s="8">
        <v>1</v>
      </c>
      <c r="J118" s="16" t="str">
        <v>Open in HubSpot</v>
      </c>
      <c r="K118" s="14" t="str">
        <v>Review</v>
      </c>
      <c r="L118" s="14" t="str">
        <v/>
      </c>
      <c r="M118" s="15" t="str">
        <v/>
      </c>
      <c r="N118" s="14" t="str">
        <v/>
      </c>
    </row>
    <row r="119" ht="48" customHeight="1" spans="1:14" x14ac:dyDescent="0.25">
      <c r="A119" s="5" t="str">
        <v>campaigns</v>
      </c>
      <c r="B119" s="5" t="str">
        <v>Campaign</v>
      </c>
      <c r="C119" s="5" t="str">
        <v>EXT-0107</v>
      </c>
      <c r="D119" s="5" t="str">
        <v>Campaign sample 107</v>
      </c>
      <c r="E119" s="5" t="str">
        <v>CAM-001</v>
      </c>
      <c r="F119" s="5" t="str">
        <v>Low</v>
      </c>
      <c r="G119" s="5" t="str">
        <v>Long-finished campaign or missing dates</v>
      </c>
      <c r="H119" s="5" t="str">
        <v>Review the candidate in HubSpot before making any change.</v>
      </c>
      <c r="I119" s="11">
        <v>1</v>
      </c>
      <c r="J119" s="17" t="str">
        <v>Open in HubSpot</v>
      </c>
      <c r="K119" s="14" t="str">
        <v>Review</v>
      </c>
      <c r="L119" s="14" t="str">
        <v/>
      </c>
      <c r="M119" s="15" t="str">
        <v/>
      </c>
      <c r="N119" s="14" t="str">
        <v/>
      </c>
    </row>
    <row r="120" ht="48" customHeight="1" spans="1:14" x14ac:dyDescent="0.25">
      <c r="A120" s="3" t="str">
        <v>sequences</v>
      </c>
      <c r="B120" s="3" t="str">
        <v>Sequence</v>
      </c>
      <c r="C120" s="3" t="str">
        <v>EXT-0108</v>
      </c>
      <c r="D120" s="3" t="str">
        <v>Sequence sample 108</v>
      </c>
      <c r="E120" s="3" t="str">
        <v>SEQ-001</v>
      </c>
      <c r="F120" s="3" t="str">
        <v>Low</v>
      </c>
      <c r="G120" s="3" t="str">
        <v>Old and unused sequence</v>
      </c>
      <c r="H120" s="3" t="str">
        <v>Review the candidate in HubSpot before making any change.</v>
      </c>
      <c r="I120" s="8">
        <v>1</v>
      </c>
      <c r="J120" s="16" t="str">
        <v>Open in HubSpot</v>
      </c>
      <c r="K120" s="14" t="str">
        <v>Review</v>
      </c>
      <c r="L120" s="14" t="str">
        <v/>
      </c>
      <c r="M120" s="15" t="str">
        <v/>
      </c>
      <c r="N120" s="14" t="str">
        <v/>
      </c>
    </row>
    <row r="121" ht="48" customHeight="1" spans="1:14" x14ac:dyDescent="0.25">
      <c r="A121" s="5" t="str">
        <v>workflows</v>
      </c>
      <c r="B121" s="5" t="str">
        <v>Workflow</v>
      </c>
      <c r="C121" s="5" t="str">
        <v>EXT-0109</v>
      </c>
      <c r="D121" s="5" t="str">
        <v>Workflow sample 109</v>
      </c>
      <c r="E121" s="5" t="str">
        <v>WFL-001</v>
      </c>
      <c r="F121" s="5" t="str">
        <v>Low</v>
      </c>
      <c r="G121" s="5" t="str">
        <v>Disabled workflow</v>
      </c>
      <c r="H121" s="5" t="str">
        <v>Review the candidate in HubSpot before making any change.</v>
      </c>
      <c r="I121" s="11">
        <v>1</v>
      </c>
      <c r="J121" s="17" t="str">
        <v>Open in HubSpot</v>
      </c>
      <c r="K121" s="14" t="str">
        <v>Review</v>
      </c>
      <c r="L121" s="14" t="str">
        <v/>
      </c>
      <c r="M121" s="15" t="str">
        <v/>
      </c>
      <c r="N121" s="14" t="str">
        <v/>
      </c>
    </row>
    <row r="122" ht="48" customHeight="1" spans="1:14" x14ac:dyDescent="0.25">
      <c r="A122" s="3" t="str">
        <v>leads</v>
      </c>
      <c r="B122" s="3" t="str">
        <v>Lead</v>
      </c>
      <c r="C122" s="3" t="str">
        <v>EXT-0110</v>
      </c>
      <c r="D122" s="3" t="str">
        <v>Lead sample 110</v>
      </c>
      <c r="E122" s="3" t="str">
        <v>LEA-001</v>
      </c>
      <c r="F122" s="3" t="str">
        <v>High</v>
      </c>
      <c r="G122" s="3" t="str">
        <v>Unowned</v>
      </c>
      <c r="H122" s="3" t="str">
        <v>Review the candidate in HubSpot before making any change.</v>
      </c>
      <c r="I122" s="8">
        <v>1</v>
      </c>
      <c r="J122" s="16" t="str">
        <v>Open in HubSpot</v>
      </c>
      <c r="K122" s="14" t="str">
        <v>Review</v>
      </c>
      <c r="L122" s="14" t="str">
        <v/>
      </c>
      <c r="M122" s="15" t="str">
        <v/>
      </c>
      <c r="N122" s="14" t="str">
        <v/>
      </c>
    </row>
    <row r="123" ht="48" customHeight="1" spans="1:14" x14ac:dyDescent="0.25">
      <c r="A123" s="5" t="str">
        <v>quotes</v>
      </c>
      <c r="B123" s="5" t="str">
        <v>Quote</v>
      </c>
      <c r="C123" s="5" t="str">
        <v>EXT-0111</v>
      </c>
      <c r="D123" s="5" t="str">
        <v>Quote sample 111</v>
      </c>
      <c r="E123" s="5" t="str">
        <v>QUO-002</v>
      </c>
      <c r="F123" s="5" t="str">
        <v>Low</v>
      </c>
      <c r="G123" s="5" t="str">
        <v>Stale draft</v>
      </c>
      <c r="H123" s="5" t="str">
        <v>Review the candidate in HubSpot before making any change.</v>
      </c>
      <c r="I123" s="11">
        <v>1</v>
      </c>
      <c r="J123" s="17" t="str">
        <v>Open in HubSpot</v>
      </c>
      <c r="K123" s="14" t="str">
        <v>Review</v>
      </c>
      <c r="L123" s="14" t="str">
        <v/>
      </c>
      <c r="M123" s="15" t="str">
        <v/>
      </c>
      <c r="N123" s="14" t="str">
        <v/>
      </c>
    </row>
  </sheetData>
  <autoFilter ref="A1:N123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  <hyperlink ref="J27" r:id="rId26"/>
    <hyperlink ref="J28" r:id="rId27"/>
    <hyperlink ref="J29" r:id="rId28"/>
    <hyperlink ref="J30" r:id="rId29"/>
    <hyperlink ref="J31" r:id="rId30"/>
    <hyperlink ref="J32" r:id="rId31"/>
    <hyperlink ref="J33" r:id="rId32"/>
    <hyperlink ref="J34" r:id="rId33"/>
    <hyperlink ref="J35" r:id="rId34"/>
    <hyperlink ref="J36" r:id="rId35"/>
    <hyperlink ref="J37" r:id="rId36"/>
    <hyperlink ref="J38" r:id="rId37"/>
    <hyperlink ref="J39" r:id="rId38"/>
    <hyperlink ref="J40" r:id="rId39"/>
    <hyperlink ref="J41" r:id="rId40"/>
    <hyperlink ref="J42" r:id="rId41"/>
    <hyperlink ref="J43" r:id="rId42"/>
    <hyperlink ref="J44" r:id="rId43"/>
    <hyperlink ref="J45" r:id="rId44"/>
    <hyperlink ref="J46" r:id="rId45"/>
    <hyperlink ref="J47" r:id="rId46"/>
    <hyperlink ref="J48" r:id="rId47"/>
    <hyperlink ref="J49" r:id="rId48"/>
    <hyperlink ref="J50" r:id="rId49"/>
    <hyperlink ref="J51" r:id="rId50"/>
    <hyperlink ref="J52" r:id="rId51"/>
    <hyperlink ref="J53" r:id="rId52"/>
    <hyperlink ref="J54" r:id="rId53"/>
    <hyperlink ref="J55" r:id="rId54"/>
    <hyperlink ref="J56" r:id="rId55"/>
    <hyperlink ref="J57" r:id="rId56"/>
    <hyperlink ref="J58" r:id="rId57"/>
    <hyperlink ref="J59" r:id="rId58"/>
    <hyperlink ref="J60" r:id="rId59"/>
    <hyperlink ref="J61" r:id="rId60"/>
    <hyperlink ref="J62" r:id="rId61"/>
    <hyperlink ref="J63" r:id="rId62"/>
    <hyperlink ref="J64" r:id="rId63"/>
    <hyperlink ref="J65" r:id="rId64"/>
    <hyperlink ref="J66" r:id="rId65"/>
    <hyperlink ref="J67" r:id="rId66"/>
    <hyperlink ref="J68" r:id="rId67"/>
    <hyperlink ref="J69" r:id="rId68"/>
    <hyperlink ref="J70" r:id="rId69"/>
    <hyperlink ref="J71" r:id="rId70"/>
    <hyperlink ref="J72" r:id="rId71"/>
    <hyperlink ref="J73" r:id="rId72"/>
    <hyperlink ref="J74" r:id="rId73"/>
    <hyperlink ref="J75" r:id="rId74"/>
    <hyperlink ref="J76" r:id="rId75"/>
    <hyperlink ref="J77" r:id="rId76"/>
    <hyperlink ref="J78" r:id="rId77"/>
    <hyperlink ref="J79" r:id="rId78"/>
    <hyperlink ref="J80" r:id="rId79"/>
    <hyperlink ref="J81" r:id="rId80"/>
    <hyperlink ref="J82" r:id="rId81"/>
    <hyperlink ref="J83" r:id="rId82"/>
    <hyperlink ref="J84" r:id="rId83"/>
    <hyperlink ref="J85" r:id="rId84"/>
    <hyperlink ref="J86" r:id="rId85"/>
    <hyperlink ref="J87" r:id="rId86"/>
    <hyperlink ref="J88" r:id="rId87"/>
    <hyperlink ref="J89" r:id="rId88"/>
    <hyperlink ref="J90" r:id="rId89"/>
    <hyperlink ref="J91" r:id="rId90"/>
    <hyperlink ref="J92" r:id="rId91"/>
    <hyperlink ref="J93" r:id="rId92"/>
    <hyperlink ref="J94" r:id="rId93"/>
    <hyperlink ref="J95" r:id="rId94"/>
    <hyperlink ref="J96" r:id="rId95"/>
    <hyperlink ref="J97" r:id="rId96"/>
    <hyperlink ref="J98" r:id="rId97"/>
    <hyperlink ref="J99" r:id="rId98"/>
    <hyperlink ref="J100" r:id="rId99"/>
    <hyperlink ref="J101" r:id="rId100"/>
    <hyperlink ref="J102" r:id="rId101"/>
    <hyperlink ref="J103" r:id="rId102"/>
    <hyperlink ref="J104" r:id="rId103"/>
    <hyperlink ref="J105" r:id="rId104"/>
    <hyperlink ref="J106" r:id="rId105"/>
    <hyperlink ref="J107" r:id="rId106"/>
    <hyperlink ref="J108" r:id="rId107"/>
    <hyperlink ref="J109" r:id="rId108"/>
    <hyperlink ref="J110" r:id="rId109"/>
    <hyperlink ref="J111" r:id="rId110"/>
    <hyperlink ref="J112" r:id="rId111"/>
    <hyperlink ref="J113" r:id="rId112"/>
    <hyperlink ref="J114" r:id="rId113"/>
    <hyperlink ref="J115" r:id="rId114"/>
    <hyperlink ref="J116" r:id="rId115"/>
    <hyperlink ref="J117" r:id="rId116"/>
    <hyperlink ref="J118" r:id="rId117"/>
    <hyperlink ref="J119" r:id="rId118"/>
    <hyperlink ref="J120" r:id="rId119"/>
    <hyperlink ref="J121" r:id="rId120"/>
    <hyperlink ref="J122" r:id="rId121"/>
    <hyperlink ref="J123" r:id="rId122"/>
  </hyperlinks>
  <conditionalFormatting sqref="F2:F123">
    <cfRule type="cellIs" dxfId="24" priority="1" operator="equal">
      <formula>"Critical"</formula>
    </cfRule>
    <cfRule type="cellIs" dxfId="25" priority="2" operator="equal">
      <formula>"High"</formula>
    </cfRule>
    <cfRule type="cellIs" dxfId="26" priority="3" operator="equal">
      <formula>"Medium"</formula>
    </cfRule>
    <cfRule type="cellIs" dxfId="27" priority="4" operator="equal">
      <formula>"Low"</formula>
    </cfRule>
  </conditionalFormatting>
  <dataValidations count="2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K10:K123">
      <formula1>"Review,Accept,Defer,Not applicable,Complete"</formula1>
    </dataValidation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K2:K123">
      <formula1>"Review,Accept,Defer,Not applicable,Complete"</formula1>
    </dataValidation>
  </dataValidations>
  <sheetProtection sheet="1" sort="0" autoFilter="0" algorithmName="SHA-512" hashValue="YrOP1dnm/lGFzgDdsigpzYcmall+rBmINfV6geY4DbUGHPQXR+sWBtlw1wJD/4ge5xTBSYEqxzHSZ+Hgai8zLg==" saltValue="5sHQSXzy6f0tl41BIi2BfQ==" spinCount="100000"/>
  <pageMargins left="0.25" right="0.25" top="0.5" bottom="0.5" header="0.2" footer="0.2"/>
  <pageSetup orientation="landscape" fitToWidth="1" fitToHeight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30" customWidth="1"/>
    <col min="2" max="3" width="12" customWidth="1"/>
    <col min="4" max="4" width="20" customWidth="1"/>
    <col min="5" max="5" width="12" customWidth="1"/>
    <col min="6" max="6" width="16" customWidth="1"/>
    <col min="7" max="7" width="60" customWidth="1"/>
    <col min="8" max="8" width="22" customWidth="1"/>
    <col min="9" max="9" width="28" customWidth="1"/>
  </cols>
  <sheetData>
    <row r="1" ht="34" customHeight="1" spans="1:9" x14ac:dyDescent="0.25">
      <c r="A1" s="1" t="str">
        <v>Area</v>
      </c>
      <c r="B1" s="1" t="str">
        <v>Score</v>
      </c>
      <c r="C1" s="1" t="str">
        <v>Weight</v>
      </c>
      <c r="D1" s="1" t="str">
        <v>Evidence coverage</v>
      </c>
      <c r="E1" s="1" t="str">
        <v>Assessed</v>
      </c>
      <c r="F1" s="1" t="str">
        <v>Penalty points</v>
      </c>
      <c r="G1" s="1" t="str">
        <v>Penalty drivers</v>
      </c>
      <c r="H1" s="1" t="str">
        <v>Health tier</v>
      </c>
      <c r="I1" s="1" t="str">
        <v>Action window</v>
      </c>
    </row>
    <row r="2" ht="42" customHeight="1" spans="1:9" x14ac:dyDescent="0.25">
      <c r="A2" s="2" t="str">
        <v>Contact data quality</v>
      </c>
      <c r="B2" s="18">
        <v>58</v>
      </c>
      <c r="C2" s="19">
        <v>0.22</v>
      </c>
      <c r="D2" s="10">
        <v>1</v>
      </c>
      <c r="E2" s="3" t="b">
        <v>1</v>
      </c>
      <c r="F2" s="20">
        <v>42</v>
      </c>
      <c r="G2" s="3" t="str">
        <v>Contacts missing an owner: 3,421 of 68,420 (-24) | Required contact data gaps: 10,636 of 68,420 (-18)</v>
      </c>
      <c r="H2" s="3" t="str">
        <v>At risk</v>
      </c>
      <c r="I2" s="3" t="str">
        <v>Begin a structured recovery plan within 14 days</v>
      </c>
    </row>
    <row r="3" ht="42" customHeight="1" spans="1:9" x14ac:dyDescent="0.25">
      <c r="A3" s="4" t="str">
        <v>Revenue and pipeline</v>
      </c>
      <c r="B3" s="21">
        <v>61</v>
      </c>
      <c r="C3" s="22">
        <v>0.24</v>
      </c>
      <c r="D3" s="13">
        <v>1</v>
      </c>
      <c r="E3" s="5" t="b">
        <v>1</v>
      </c>
      <c r="F3" s="23">
        <v>39</v>
      </c>
      <c r="G3" s="5" t="str">
        <v>Open deals past close date: 147 of 8,415 (-21) | Deals missing core forecasting fields: 1,170 of 8,415 (-18)</v>
      </c>
      <c r="H3" s="5" t="str">
        <v>At risk</v>
      </c>
      <c r="I3" s="5" t="str">
        <v>Begin a structured recovery plan within 14 days</v>
      </c>
    </row>
    <row r="4" ht="42" customHeight="1" spans="1:9" x14ac:dyDescent="0.25">
      <c r="A4" s="2" t="str">
        <v>Engagement discipline</v>
      </c>
      <c r="B4" s="18">
        <v>66</v>
      </c>
      <c r="C4" s="19">
        <v>0.2</v>
      </c>
      <c r="D4" s="10">
        <v>1</v>
      </c>
      <c r="E4" s="3" t="b">
        <v>1</v>
      </c>
      <c r="F4" s="20">
        <v>34</v>
      </c>
      <c r="G4" s="3" t="str">
        <v>Overdue open tasks: 963 of 18,760 (-20) | Activities missing outcomes: 898 of 15,565 (-14)</v>
      </c>
      <c r="H4" s="3" t="str">
        <v>At risk</v>
      </c>
      <c r="I4" s="3" t="str">
        <v>Begin a structured recovery plan within 14 days</v>
      </c>
    </row>
    <row r="5" ht="42" customHeight="1" spans="1:9" x14ac:dyDescent="0.25">
      <c r="A5" s="4" t="str">
        <v>Database hygiene</v>
      </c>
      <c r="B5" s="21">
        <v>63</v>
      </c>
      <c r="C5" s="22">
        <v>0.18</v>
      </c>
      <c r="D5" s="13">
        <v>1</v>
      </c>
      <c r="E5" s="5" t="b">
        <v>1</v>
      </c>
      <c r="F5" s="23">
        <v>37</v>
      </c>
      <c r="G5" s="5" t="str">
        <v>Duplicate candidates: 575 of 89,695 (-19) | Bounced or undeliverable contacts: 1,284 of 68,420 (-18)</v>
      </c>
      <c r="H5" s="5" t="str">
        <v>At risk</v>
      </c>
      <c r="I5" s="5" t="str">
        <v>Begin a structured recovery plan within 14 days</v>
      </c>
    </row>
    <row r="6" ht="42" customHeight="1" spans="1:9" x14ac:dyDescent="0.25">
      <c r="A6" s="2" t="str">
        <v>Configuration and assets</v>
      </c>
      <c r="B6" s="18">
        <v>76</v>
      </c>
      <c r="C6" s="19">
        <v>0.16</v>
      </c>
      <c r="D6" s="10">
        <v>1</v>
      </c>
      <c r="E6" s="3" t="b">
        <v>1</v>
      </c>
      <c r="F6" s="20">
        <v>24</v>
      </c>
      <c r="G6" s="3" t="str">
        <v>Stale or unused configuration assets: 477 of 4,221 (-24)</v>
      </c>
      <c r="H6" s="3" t="str">
        <v>At risk</v>
      </c>
      <c r="I6" s="3" t="str">
        <v>Begin a structured recovery plan within 14 days</v>
      </c>
    </row>
  </sheetData>
  <autoFilter ref="A1:I6"/>
  <sheetProtection sheet="1" sort="0" autoFilter="0" algorithmName="SHA-512" hashValue="N+4SbV7md4ov78Vcy7wFJND3cVwF7kLqGfDVgsntoCjUoX/kk1Tf3c8Nns6R5bp/1a/YKVzdtDvdILewVpacHA==" saltValue="gT6vwZI4o8c46iT2QGjbIg==" spinCount="100000"/>
  <pageMargins left="0.25" right="0.25" top="0.5" bottom="0.5" header="0.2" footer="0.2"/>
  <pageSetup orientation="landscape" fitToWidth="1" fitToHeight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22" customWidth="1"/>
    <col min="2" max="2" width="24" customWidth="1"/>
    <col min="3" max="3" width="38" customWidth="1"/>
    <col min="4" max="4" width="16" customWidth="1"/>
    <col min="5" max="5" width="18" customWidth="1"/>
    <col min="6" max="6" width="14" customWidth="1"/>
    <col min="7" max="7" width="56" customWidth="1"/>
  </cols>
  <sheetData>
    <row r="1" ht="34" customHeight="1" spans="1:7" x14ac:dyDescent="0.25">
      <c r="A1" s="1" t="str">
        <v>Entry type</v>
      </c>
      <c r="B1" s="1" t="str">
        <v>Area</v>
      </c>
      <c r="C1" s="1" t="str">
        <v>HubSpot scope</v>
      </c>
      <c r="D1" s="1" t="str">
        <v>Status</v>
      </c>
      <c r="E1" s="1" t="str">
        <v>Records scanned</v>
      </c>
      <c r="F1" s="1" t="str">
        <v>Coverage</v>
      </c>
      <c r="G1" s="1" t="str">
        <v>Audit note</v>
      </c>
    </row>
    <row r="2" ht="34" customHeight="1" spans="1:7" x14ac:dyDescent="0.25">
      <c r="A2" s="3" t="str">
        <v>Object coverage</v>
      </c>
      <c r="B2" s="3" t="str">
        <v>Contact</v>
      </c>
      <c r="C2" s="3" t="str">
        <v/>
      </c>
      <c r="D2" s="3" t="str">
        <v>Included</v>
      </c>
      <c r="E2" s="8">
        <v>68420</v>
      </c>
      <c r="F2" s="10">
        <v>1</v>
      </c>
      <c r="G2" s="3" t="str">
        <v>All accessible, non-archived records returned under the granted access were assessed.</v>
      </c>
    </row>
    <row r="3" ht="34" customHeight="1" spans="1:7" x14ac:dyDescent="0.25">
      <c r="A3" s="5" t="str">
        <v>Object coverage</v>
      </c>
      <c r="B3" s="5" t="str">
        <v>Company</v>
      </c>
      <c r="C3" s="5" t="str">
        <v/>
      </c>
      <c r="D3" s="5" t="str">
        <v>Included</v>
      </c>
      <c r="E3" s="11">
        <v>12860</v>
      </c>
      <c r="F3" s="13">
        <v>1</v>
      </c>
      <c r="G3" s="5" t="str">
        <v>All accessible, non-archived records returned under the granted access were assessed.</v>
      </c>
    </row>
    <row r="4" ht="34" customHeight="1" spans="1:7" x14ac:dyDescent="0.25">
      <c r="A4" s="3" t="str">
        <v>Object coverage</v>
      </c>
      <c r="B4" s="3" t="str">
        <v>Deal</v>
      </c>
      <c r="C4" s="3" t="str">
        <v/>
      </c>
      <c r="D4" s="3" t="str">
        <v>Included</v>
      </c>
      <c r="E4" s="8">
        <v>8415</v>
      </c>
      <c r="F4" s="10">
        <v>1</v>
      </c>
      <c r="G4" s="3" t="str">
        <v>All accessible, non-archived records returned under the granted access were assessed.</v>
      </c>
    </row>
    <row r="5" ht="34" customHeight="1" spans="1:7" x14ac:dyDescent="0.25">
      <c r="A5" s="5" t="str">
        <v>Object coverage</v>
      </c>
      <c r="B5" s="5" t="str">
        <v>Lead</v>
      </c>
      <c r="C5" s="5" t="str">
        <v/>
      </c>
      <c r="D5" s="5" t="str">
        <v>Included</v>
      </c>
      <c r="E5" s="11">
        <v>2940</v>
      </c>
      <c r="F5" s="13">
        <v>1</v>
      </c>
      <c r="G5" s="5" t="str">
        <v>All accessible, non-archived records returned under the granted access were assessed.</v>
      </c>
    </row>
    <row r="6" ht="34" customHeight="1" spans="1:7" x14ac:dyDescent="0.25">
      <c r="A6" s="3" t="str">
        <v>Object coverage</v>
      </c>
      <c r="B6" s="3" t="str">
        <v>Quote</v>
      </c>
      <c r="C6" s="3" t="str">
        <v/>
      </c>
      <c r="D6" s="3" t="str">
        <v>Included</v>
      </c>
      <c r="E6" s="8">
        <v>1180</v>
      </c>
      <c r="F6" s="10">
        <v>1</v>
      </c>
      <c r="G6" s="3" t="str">
        <v>All accessible, non-archived records returned under the granted access were assessed.</v>
      </c>
    </row>
    <row r="7" ht="34" customHeight="1" spans="1:7" x14ac:dyDescent="0.25">
      <c r="A7" s="5" t="str">
        <v>Object coverage</v>
      </c>
      <c r="B7" s="5" t="str">
        <v>Task</v>
      </c>
      <c r="C7" s="5" t="str">
        <v/>
      </c>
      <c r="D7" s="5" t="str">
        <v>Included</v>
      </c>
      <c r="E7" s="11">
        <v>18760</v>
      </c>
      <c r="F7" s="13">
        <v>1</v>
      </c>
      <c r="G7" s="5" t="str">
        <v>All accessible, non-archived records returned under the granted access were assessed.</v>
      </c>
    </row>
    <row r="8" ht="34" customHeight="1" spans="1:7" x14ac:dyDescent="0.25">
      <c r="A8" s="3" t="str">
        <v>Object coverage</v>
      </c>
      <c r="B8" s="3" t="str">
        <v>Meeting</v>
      </c>
      <c r="C8" s="3" t="str">
        <v/>
      </c>
      <c r="D8" s="3" t="str">
        <v>Included</v>
      </c>
      <c r="E8" s="8">
        <v>6340</v>
      </c>
      <c r="F8" s="10">
        <v>1</v>
      </c>
      <c r="G8" s="3" t="str">
        <v>All accessible, non-archived records returned under the granted access were assessed.</v>
      </c>
    </row>
    <row r="9" ht="34" customHeight="1" spans="1:7" x14ac:dyDescent="0.25">
      <c r="A9" s="5" t="str">
        <v>Object coverage</v>
      </c>
      <c r="B9" s="5" t="str">
        <v>Call</v>
      </c>
      <c r="C9" s="5" t="str">
        <v/>
      </c>
      <c r="D9" s="5" t="str">
        <v>Included</v>
      </c>
      <c r="E9" s="11">
        <v>9225</v>
      </c>
      <c r="F9" s="13">
        <v>1</v>
      </c>
      <c r="G9" s="5" t="str">
        <v>All accessible, non-archived records returned under the granted access were assessed.</v>
      </c>
    </row>
    <row r="10" ht="34" customHeight="1" spans="1:7" x14ac:dyDescent="0.25">
      <c r="A10" s="3" t="str">
        <v>Object coverage</v>
      </c>
      <c r="B10" s="3" t="str">
        <v>Product</v>
      </c>
      <c r="C10" s="3" t="str">
        <v/>
      </c>
      <c r="D10" s="3" t="str">
        <v>Included</v>
      </c>
      <c r="E10" s="8">
        <v>2415</v>
      </c>
      <c r="F10" s="10">
        <v>1</v>
      </c>
      <c r="G10" s="3" t="str">
        <v>All accessible, non-archived records returned under the granted access were assessed.</v>
      </c>
    </row>
    <row r="11" ht="34" customHeight="1" spans="1:7" x14ac:dyDescent="0.25">
      <c r="A11" s="5" t="str">
        <v>Object coverage</v>
      </c>
      <c r="B11" s="5" t="str">
        <v>Line item</v>
      </c>
      <c r="C11" s="5" t="str">
        <v/>
      </c>
      <c r="D11" s="5" t="str">
        <v>Included</v>
      </c>
      <c r="E11" s="11">
        <v>14870</v>
      </c>
      <c r="F11" s="13">
        <v>1</v>
      </c>
      <c r="G11" s="5" t="str">
        <v>All accessible, non-archived records returned under the granted access were assessed.</v>
      </c>
    </row>
    <row r="12" ht="34" customHeight="1" spans="1:7" x14ac:dyDescent="0.25">
      <c r="A12" s="3" t="str">
        <v>Object coverage</v>
      </c>
      <c r="B12" s="3" t="str">
        <v>Goal</v>
      </c>
      <c r="C12" s="3" t="str">
        <v/>
      </c>
      <c r="D12" s="3" t="str">
        <v>Included</v>
      </c>
      <c r="E12" s="8">
        <v>186</v>
      </c>
      <c r="F12" s="10">
        <v>1</v>
      </c>
      <c r="G12" s="3" t="str">
        <v>All accessible, non-archived records returned under the granted access were assessed.</v>
      </c>
    </row>
    <row r="13" ht="34" customHeight="1" spans="1:7" x14ac:dyDescent="0.25">
      <c r="A13" s="5" t="str">
        <v>Object coverage</v>
      </c>
      <c r="B13" s="5" t="str">
        <v>Property</v>
      </c>
      <c r="C13" s="5" t="str">
        <v/>
      </c>
      <c r="D13" s="5" t="str">
        <v>Included</v>
      </c>
      <c r="E13" s="11">
        <v>1248</v>
      </c>
      <c r="F13" s="13">
        <v>1</v>
      </c>
      <c r="G13" s="5" t="str">
        <v>All accessible, non-archived records returned under the granted access were assessed.</v>
      </c>
    </row>
    <row r="14" ht="34" customHeight="1" spans="1:7" x14ac:dyDescent="0.25">
      <c r="A14" s="3" t="str">
        <v>Object coverage</v>
      </c>
      <c r="B14" s="3" t="str">
        <v>List</v>
      </c>
      <c r="C14" s="3" t="str">
        <v/>
      </c>
      <c r="D14" s="3" t="str">
        <v>Included</v>
      </c>
      <c r="E14" s="8">
        <v>342</v>
      </c>
      <c r="F14" s="10">
        <v>1</v>
      </c>
      <c r="G14" s="3" t="str">
        <v>All accessible, non-archived records returned under the granted access were assessed.</v>
      </c>
    </row>
    <row r="15" ht="34" customHeight="1" spans="1:7" x14ac:dyDescent="0.25">
      <c r="A15" s="5" t="str">
        <v>Object coverage</v>
      </c>
      <c r="B15" s="5" t="str">
        <v>Campaign</v>
      </c>
      <c r="C15" s="5" t="str">
        <v/>
      </c>
      <c r="D15" s="5" t="str">
        <v>Included</v>
      </c>
      <c r="E15" s="11">
        <v>96</v>
      </c>
      <c r="F15" s="13">
        <v>1</v>
      </c>
      <c r="G15" s="5" t="str">
        <v>All accessible, non-archived records returned under the granted access were assessed.</v>
      </c>
    </row>
    <row r="16" ht="34" customHeight="1" spans="1:7" x14ac:dyDescent="0.25">
      <c r="A16" s="3" t="str">
        <v>Object coverage</v>
      </c>
      <c r="B16" s="3" t="str">
        <v>Sequence</v>
      </c>
      <c r="C16" s="3" t="str">
        <v/>
      </c>
      <c r="D16" s="3" t="str">
        <v>Included</v>
      </c>
      <c r="E16" s="8">
        <v>74</v>
      </c>
      <c r="F16" s="10">
        <v>1</v>
      </c>
      <c r="G16" s="3" t="str">
        <v>All accessible, non-archived records returned under the granted access were assessed.</v>
      </c>
    </row>
    <row r="17" ht="34" customHeight="1" spans="1:7" x14ac:dyDescent="0.25">
      <c r="A17" s="5" t="str">
        <v>Object coverage</v>
      </c>
      <c r="B17" s="5" t="str">
        <v>Workflow</v>
      </c>
      <c r="C17" s="5" t="str">
        <v/>
      </c>
      <c r="D17" s="5" t="str">
        <v>Included</v>
      </c>
      <c r="E17" s="11">
        <v>128</v>
      </c>
      <c r="F17" s="13">
        <v>1</v>
      </c>
      <c r="G17" s="5" t="str">
        <v>All accessible, non-archived records returned under the granted access were assessed.</v>
      </c>
    </row>
    <row r="18" ht="34" customHeight="1" spans="1:7" x14ac:dyDescent="0.25">
      <c r="A18" s="3" t="str">
        <v>HubSpot permission</v>
      </c>
      <c r="B18" s="3" t="str">
        <v>Workflows</v>
      </c>
      <c r="C18" s="3" t="str">
        <v>automation</v>
      </c>
      <c r="D18" s="3" t="str">
        <v>Granted</v>
      </c>
      <c r="E18" s="8" t="str">
        <v/>
      </c>
      <c r="F18" s="10" t="str">
        <v/>
      </c>
      <c r="G18" s="3" t="str">
        <v>HubSpot granted this permission for the audit connection.</v>
      </c>
    </row>
    <row r="19" ht="34" customHeight="1" spans="1:7" x14ac:dyDescent="0.25">
      <c r="A19" s="5" t="str">
        <v>HubSpot permission</v>
      </c>
      <c r="B19" s="5" t="str">
        <v>Sequences</v>
      </c>
      <c r="C19" s="5" t="str">
        <v>automation.sequences.read</v>
      </c>
      <c r="D19" s="5" t="str">
        <v>Granted</v>
      </c>
      <c r="E19" s="11" t="str">
        <v/>
      </c>
      <c r="F19" s="13" t="str">
        <v/>
      </c>
      <c r="G19" s="5" t="str">
        <v>HubSpot granted this permission for the audit connection.</v>
      </c>
    </row>
    <row r="20" ht="34" customHeight="1" spans="1:7" x14ac:dyDescent="0.25">
      <c r="A20" s="3" t="str">
        <v>HubSpot permission</v>
      </c>
      <c r="B20" s="3" t="str">
        <v>Lists</v>
      </c>
      <c r="C20" s="3" t="str">
        <v>crm.lists.read</v>
      </c>
      <c r="D20" s="3" t="str">
        <v>Granted</v>
      </c>
      <c r="E20" s="8" t="str">
        <v/>
      </c>
      <c r="F20" s="10" t="str">
        <v/>
      </c>
      <c r="G20" s="3" t="str">
        <v>HubSpot granted this permission for the audit connection.</v>
      </c>
    </row>
    <row r="21" ht="34" customHeight="1" spans="1:7" x14ac:dyDescent="0.25">
      <c r="A21" s="5" t="str">
        <v>HubSpot permission</v>
      </c>
      <c r="B21" s="5" t="str">
        <v>Companies</v>
      </c>
      <c r="C21" s="5" t="str">
        <v>crm.objects.companies.read</v>
      </c>
      <c r="D21" s="5" t="str">
        <v>Granted</v>
      </c>
      <c r="E21" s="11" t="str">
        <v/>
      </c>
      <c r="F21" s="13" t="str">
        <v/>
      </c>
      <c r="G21" s="5" t="str">
        <v>HubSpot granted this permission for the audit connection.</v>
      </c>
    </row>
    <row r="22" ht="34" customHeight="1" spans="1:7" x14ac:dyDescent="0.25">
      <c r="A22" s="3" t="str">
        <v>HubSpot permission</v>
      </c>
      <c r="B22" s="3" t="str">
        <v>Contacts</v>
      </c>
      <c r="C22" s="3" t="str">
        <v>crm.objects.contacts.read</v>
      </c>
      <c r="D22" s="3" t="str">
        <v>Granted</v>
      </c>
      <c r="E22" s="8" t="str">
        <v/>
      </c>
      <c r="F22" s="10" t="str">
        <v/>
      </c>
      <c r="G22" s="3" t="str">
        <v>HubSpot granted this permission for the audit connection.</v>
      </c>
    </row>
    <row r="23" ht="34" customHeight="1" spans="1:7" x14ac:dyDescent="0.25">
      <c r="A23" s="5" t="str">
        <v>HubSpot permission</v>
      </c>
      <c r="B23" s="5" t="str">
        <v>Deals</v>
      </c>
      <c r="C23" s="5" t="str">
        <v>crm.objects.deals.read</v>
      </c>
      <c r="D23" s="5" t="str">
        <v>Granted</v>
      </c>
      <c r="E23" s="11" t="str">
        <v/>
      </c>
      <c r="F23" s="13" t="str">
        <v/>
      </c>
      <c r="G23" s="5" t="str">
        <v>HubSpot granted this permission for the audit connection.</v>
      </c>
    </row>
    <row r="24" ht="34" customHeight="1" spans="1:7" x14ac:dyDescent="0.25">
      <c r="A24" s="3" t="str">
        <v>HubSpot permission</v>
      </c>
      <c r="B24" s="3" t="str">
        <v>Goals</v>
      </c>
      <c r="C24" s="3" t="str">
        <v>crm.objects.goals.read</v>
      </c>
      <c r="D24" s="3" t="str">
        <v>Granted</v>
      </c>
      <c r="E24" s="8" t="str">
        <v/>
      </c>
      <c r="F24" s="10" t="str">
        <v/>
      </c>
      <c r="G24" s="3" t="str">
        <v>HubSpot granted this permission for the audit connection.</v>
      </c>
    </row>
    <row r="25" ht="34" customHeight="1" spans="1:7" x14ac:dyDescent="0.25">
      <c r="A25" s="5" t="str">
        <v>HubSpot permission</v>
      </c>
      <c r="B25" s="5" t="str">
        <v>Leads</v>
      </c>
      <c r="C25" s="5" t="str">
        <v>crm.objects.leads.read</v>
      </c>
      <c r="D25" s="5" t="str">
        <v>Granted</v>
      </c>
      <c r="E25" s="11" t="str">
        <v/>
      </c>
      <c r="F25" s="13" t="str">
        <v/>
      </c>
      <c r="G25" s="5" t="str">
        <v>HubSpot granted this permission for the audit connection.</v>
      </c>
    </row>
    <row r="26" ht="34" customHeight="1" spans="1:7" x14ac:dyDescent="0.25">
      <c r="A26" s="3" t="str">
        <v>HubSpot permission</v>
      </c>
      <c r="B26" s="3" t="str">
        <v>Line items</v>
      </c>
      <c r="C26" s="3" t="str">
        <v>crm.objects.line_items.read</v>
      </c>
      <c r="D26" s="3" t="str">
        <v>Granted</v>
      </c>
      <c r="E26" s="8" t="str">
        <v/>
      </c>
      <c r="F26" s="10" t="str">
        <v/>
      </c>
      <c r="G26" s="3" t="str">
        <v>HubSpot granted this permission for the audit connection.</v>
      </c>
    </row>
    <row r="27" ht="34" customHeight="1" spans="1:7" x14ac:dyDescent="0.25">
      <c r="A27" s="5" t="str">
        <v>HubSpot permission</v>
      </c>
      <c r="B27" s="5" t="str">
        <v>Ownership</v>
      </c>
      <c r="C27" s="5" t="str">
        <v>crm.objects.owners.read</v>
      </c>
      <c r="D27" s="5" t="str">
        <v>Granted</v>
      </c>
      <c r="E27" s="11" t="str">
        <v/>
      </c>
      <c r="F27" s="13" t="str">
        <v/>
      </c>
      <c r="G27" s="5" t="str">
        <v>HubSpot granted this permission for the audit connection.</v>
      </c>
    </row>
    <row r="28" ht="34" customHeight="1" spans="1:7" x14ac:dyDescent="0.25">
      <c r="A28" s="3" t="str">
        <v>HubSpot permission</v>
      </c>
      <c r="B28" s="3" t="str">
        <v>Products</v>
      </c>
      <c r="C28" s="3" t="str">
        <v>crm.objects.products.read</v>
      </c>
      <c r="D28" s="3" t="str">
        <v>Granted</v>
      </c>
      <c r="E28" s="8" t="str">
        <v/>
      </c>
      <c r="F28" s="10" t="str">
        <v/>
      </c>
      <c r="G28" s="3" t="str">
        <v>HubSpot granted this permission for the audit connection.</v>
      </c>
    </row>
    <row r="29" ht="34" customHeight="1" spans="1:7" x14ac:dyDescent="0.25">
      <c r="A29" s="5" t="str">
        <v>HubSpot permission</v>
      </c>
      <c r="B29" s="5" t="str">
        <v>Quotes</v>
      </c>
      <c r="C29" s="5" t="str">
        <v>crm.objects.quotes.read</v>
      </c>
      <c r="D29" s="5" t="str">
        <v>Granted</v>
      </c>
      <c r="E29" s="11" t="str">
        <v/>
      </c>
      <c r="F29" s="13" t="str">
        <v/>
      </c>
      <c r="G29" s="5" t="str">
        <v>HubSpot granted this permission for the audit connection.</v>
      </c>
    </row>
    <row r="30" ht="34" customHeight="1" spans="1:7" x14ac:dyDescent="0.25">
      <c r="A30" s="3" t="str">
        <v>HubSpot permission</v>
      </c>
      <c r="B30" s="3" t="str">
        <v>Campaigns</v>
      </c>
      <c r="C30" s="3" t="str">
        <v>marketing.campaigns.read</v>
      </c>
      <c r="D30" s="3" t="str">
        <v>Granted</v>
      </c>
      <c r="E30" s="8" t="str">
        <v/>
      </c>
      <c r="F30" s="10" t="str">
        <v/>
      </c>
      <c r="G30" s="3" t="str">
        <v>HubSpot granted this permission for the audit connection.</v>
      </c>
    </row>
    <row r="31" ht="34" customHeight="1" spans="1:7" x14ac:dyDescent="0.25">
      <c r="A31" s="5" t="str">
        <v>HubSpot permission</v>
      </c>
      <c r="B31" s="5" t="str">
        <v>Additional module</v>
      </c>
      <c r="C31" s="5" t="str">
        <v>oauth</v>
      </c>
      <c r="D31" s="5" t="str">
        <v>Granted</v>
      </c>
      <c r="E31" s="11" t="str">
        <v/>
      </c>
      <c r="F31" s="13" t="str">
        <v/>
      </c>
      <c r="G31" s="5" t="str">
        <v>HubSpot granted this permission for the audit connection.</v>
      </c>
    </row>
  </sheetData>
  <autoFilter ref="A1:G31"/>
  <sheetProtection sheet="1" sort="0" autoFilter="0" algorithmName="SHA-512" hashValue="aH3SuaDTz6+D2Nz0PD4/CAFhhlgBfmI/19CpQf4gcMZxxY+oCAereh7q6GAkgQj+qNK8smhO5Qabr5cMCUE9BQ==" saltValue="HTLDCEFEQ7HOuear3/vw0w==" spinCount="100000"/>
  <pageMargins left="0.25" right="0.25" top="0.5" bottom="0.5" header="0.2" footer="0.2"/>
  <pageSetup orientation="landscape" fitToWidth="1" fitToHeight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24" customWidth="1"/>
    <col min="2" max="3" width="22" customWidth="1"/>
    <col min="4" max="4" width="18" customWidth="1"/>
    <col min="5" max="5" width="14" customWidth="1"/>
    <col min="6" max="6" width="18" customWidth="1"/>
    <col min="7" max="7" width="20" customWidth="1"/>
    <col min="8" max="8" width="16" customWidth="1"/>
    <col min="9" max="9" width="14" customWidth="1"/>
    <col min="10" max="10" width="24" customWidth="1"/>
  </cols>
  <sheetData>
    <row r="1" ht="34" customHeight="1" spans="1:10" x14ac:dyDescent="0.25">
      <c r="A1" s="1" t="str">
        <v>Run ID</v>
      </c>
      <c r="B1" s="1" t="str">
        <v>Started</v>
      </c>
      <c r="C1" s="1" t="str">
        <v>Completed</v>
      </c>
      <c r="D1" s="1" t="str">
        <v>Portal ID</v>
      </c>
      <c r="E1" s="1" t="str">
        <v>Status</v>
      </c>
      <c r="F1" s="1" t="str">
        <v>Contacts scanned</v>
      </c>
      <c r="G1" s="1" t="str">
        <v>Companies scanned</v>
      </c>
      <c r="H1" s="1" t="str">
        <v>Deals scanned</v>
      </c>
      <c r="I1" s="1" t="str">
        <v>Findings</v>
      </c>
      <c r="J1" s="1" t="str">
        <v>Audit report URL</v>
      </c>
    </row>
    <row r="2" ht="22" customHeight="1" spans="1:10" x14ac:dyDescent="0.25">
      <c r="A2" s="3" t="str">
        <v>audit_2026_07_28_full</v>
      </c>
      <c r="B2" s="7">
        <v>46231.375</v>
      </c>
      <c r="C2" s="7">
        <v>46231.39583333333</v>
      </c>
      <c r="D2" s="3" t="str">
        <v>12345678</v>
      </c>
      <c r="E2" s="3" t="str">
        <v>completed</v>
      </c>
      <c r="F2" s="8">
        <v>68420</v>
      </c>
      <c r="G2" s="8">
        <v>12860</v>
      </c>
      <c r="H2" s="8">
        <v>8415</v>
      </c>
      <c r="I2" s="8">
        <v>43029</v>
      </c>
      <c r="J2" s="16" t="str">
        <v>Open audit report</v>
      </c>
    </row>
    <row r="3" ht="22" customHeight="1" spans="1:10" x14ac:dyDescent="0.25">
      <c r="A3" s="5" t="str">
        <v>audit_2026_04_27_full</v>
      </c>
      <c r="B3" s="6">
        <v>46139.375</v>
      </c>
      <c r="C3" s="6">
        <v>46139.39375</v>
      </c>
      <c r="D3" s="5" t="str">
        <v>12345678</v>
      </c>
      <c r="E3" s="5" t="str">
        <v>completed</v>
      </c>
      <c r="F3" s="11">
        <v>64910</v>
      </c>
      <c r="G3" s="11">
        <v>12120</v>
      </c>
      <c r="H3" s="11">
        <v>7988</v>
      </c>
      <c r="I3" s="11">
        <v>8104</v>
      </c>
      <c r="J3" s="5" t="str">
        <v/>
      </c>
    </row>
  </sheetData>
  <autoFilter ref="A1:J3"/>
  <hyperlinks>
    <hyperlink ref="J2" r:id="rId1"/>
  </hyperlinks>
  <sheetProtection sheet="1" sort="0" autoFilter="0" algorithmName="SHA-512" hashValue="eUkl0B0glVJ3uGKJZI5eE2nA5n/cBz3w3rmLGKFCy0arKKlORRXrOo2O5N4cZwvaw1N6nS/G/tLB1e0FXfViFw==" saltValue="XE5s9jGZeN9U7Uko9VyB0w==" spinCount="100000"/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2" width="18" customWidth="1"/>
    <col min="3" max="3" width="16" customWidth="1"/>
    <col min="4" max="7" width="12" customWidth="1"/>
    <col min="8" max="8" width="14" customWidth="1"/>
  </cols>
  <sheetData>
    <row r="1" ht="34" customHeight="1" spans="1:8" x14ac:dyDescent="0.25">
      <c r="A1" s="1" t="str">
        <v>Object</v>
      </c>
      <c r="B1" s="1" t="str">
        <v>Records scanned</v>
      </c>
      <c r="C1" s="1" t="str">
        <v>Issues found</v>
      </c>
      <c r="D1" s="1" t="str">
        <v>Critical</v>
      </c>
      <c r="E1" s="1" t="str">
        <v>High</v>
      </c>
      <c r="F1" s="1" t="str">
        <v>Medium</v>
      </c>
      <c r="G1" s="1" t="str">
        <v>Low</v>
      </c>
      <c r="H1" s="1" t="str">
        <v>Coverage</v>
      </c>
    </row>
    <row r="2" ht="22" customHeight="1" spans="1:8" x14ac:dyDescent="0.25">
      <c r="A2" s="2" t="str">
        <v>Contacts</v>
      </c>
      <c r="B2" s="8">
        <v>68420</v>
      </c>
      <c r="C2" s="9">
        <f>SUMIF('03 Findings'!$B$2:$B$47,"Contact",'03 Findings'!$E$2:$E$47)</f>
        <v>30443</v>
      </c>
      <c r="D2" s="8">
        <f>SUMIFS('03 Findings'!$E$2:$E$47,'03 Findings'!$B$2:$B$47,"Contact",'03 Findings'!$D$2:$D$47,"Critical")</f>
        <v>0</v>
      </c>
      <c r="E2" s="8">
        <f>SUMIFS('03 Findings'!$E$2:$E$47,'03 Findings'!$B$2:$B$47,"Contact",'03 Findings'!$D$2:$D$47,"High")</f>
        <v>4968</v>
      </c>
      <c r="F2" s="8">
        <f>SUMIFS('03 Findings'!$E$2:$E$47,'03 Findings'!$B$2:$B$47,"Contact",'03 Findings'!$D$2:$D$47,"Medium")</f>
        <v>12596</v>
      </c>
      <c r="G2" s="8">
        <f>SUMIFS('03 Findings'!$E$2:$E$47,'03 Findings'!$B$2:$B$47,"Contact",'03 Findings'!$D$2:$D$47,"Low")</f>
        <v>12879</v>
      </c>
      <c r="H2" s="10">
        <v>1</v>
      </c>
    </row>
    <row r="3" ht="22" customHeight="1" spans="1:8" x14ac:dyDescent="0.25">
      <c r="A3" s="4" t="str">
        <v>Companies</v>
      </c>
      <c r="B3" s="11">
        <v>12860</v>
      </c>
      <c r="C3" s="12">
        <f>SUMIF('03 Findings'!$B$2:$B$47,"Company",'03 Findings'!$E$2:$E$47)</f>
        <v>5931</v>
      </c>
      <c r="D3" s="11">
        <f>SUMIFS('03 Findings'!$E$2:$E$47,'03 Findings'!$B$2:$B$47,"Company",'03 Findings'!$D$2:$D$47,"Critical")</f>
        <v>0</v>
      </c>
      <c r="E3" s="11">
        <f>SUMIFS('03 Findings'!$E$2:$E$47,'03 Findings'!$B$2:$B$47,"Company",'03 Findings'!$D$2:$D$47,"High")</f>
        <v>929</v>
      </c>
      <c r="F3" s="11">
        <f>SUMIFS('03 Findings'!$E$2:$E$47,'03 Findings'!$B$2:$B$47,"Company",'03 Findings'!$D$2:$D$47,"Medium")</f>
        <v>1620</v>
      </c>
      <c r="G3" s="11">
        <f>SUMIFS('03 Findings'!$E$2:$E$47,'03 Findings'!$B$2:$B$47,"Company",'03 Findings'!$D$2:$D$47,"Low")</f>
        <v>3382</v>
      </c>
      <c r="H3" s="13">
        <v>1</v>
      </c>
    </row>
    <row r="4" ht="22" customHeight="1" spans="1:8" x14ac:dyDescent="0.25">
      <c r="A4" s="2" t="str">
        <v>Deals</v>
      </c>
      <c r="B4" s="8">
        <v>8415</v>
      </c>
      <c r="C4" s="9">
        <f>SUMIF('03 Findings'!$B$2:$B$47,"Deal",'03 Findings'!$E$2:$E$47)</f>
        <v>2606</v>
      </c>
      <c r="D4" s="8">
        <f>SUMIFS('03 Findings'!$E$2:$E$47,'03 Findings'!$B$2:$B$47,"Deal",'03 Findings'!$D$2:$D$47,"Critical")</f>
        <v>0</v>
      </c>
      <c r="E4" s="8">
        <f>SUMIFS('03 Findings'!$E$2:$E$47,'03 Findings'!$B$2:$B$47,"Deal",'03 Findings'!$D$2:$D$47,"High")</f>
        <v>1321</v>
      </c>
      <c r="F4" s="8">
        <f>SUMIFS('03 Findings'!$E$2:$E$47,'03 Findings'!$B$2:$B$47,"Deal",'03 Findings'!$D$2:$D$47,"Medium")</f>
        <v>1285</v>
      </c>
      <c r="G4" s="8">
        <f>SUMIFS('03 Findings'!$E$2:$E$47,'03 Findings'!$B$2:$B$47,"Deal",'03 Findings'!$D$2:$D$47,"Low")</f>
        <v>0</v>
      </c>
      <c r="H4" s="10">
        <v>1</v>
      </c>
    </row>
    <row r="5" ht="22" customHeight="1" spans="1:8" x14ac:dyDescent="0.25">
      <c r="A5" s="4" t="str">
        <v>Leads</v>
      </c>
      <c r="B5" s="11">
        <v>2940</v>
      </c>
      <c r="C5" s="12">
        <f>SUMIF('03 Findings'!$B$2:$B$47,"Lead",'03 Findings'!$E$2:$E$47)</f>
        <v>428</v>
      </c>
      <c r="D5" s="11">
        <f>SUMIFS('03 Findings'!$E$2:$E$47,'03 Findings'!$B$2:$B$47,"Lead",'03 Findings'!$D$2:$D$47,"Critical")</f>
        <v>0</v>
      </c>
      <c r="E5" s="11">
        <f>SUMIFS('03 Findings'!$E$2:$E$47,'03 Findings'!$B$2:$B$47,"Lead",'03 Findings'!$D$2:$D$47,"High")</f>
        <v>118</v>
      </c>
      <c r="F5" s="11">
        <f>SUMIFS('03 Findings'!$E$2:$E$47,'03 Findings'!$B$2:$B$47,"Lead",'03 Findings'!$D$2:$D$47,"Medium")</f>
        <v>310</v>
      </c>
      <c r="G5" s="11">
        <f>SUMIFS('03 Findings'!$E$2:$E$47,'03 Findings'!$B$2:$B$47,"Lead",'03 Findings'!$D$2:$D$47,"Low")</f>
        <v>0</v>
      </c>
      <c r="H5" s="13">
        <v>1</v>
      </c>
    </row>
    <row r="6" ht="22" customHeight="1" spans="1:8" x14ac:dyDescent="0.25">
      <c r="A6" s="2" t="str">
        <v>Quotes</v>
      </c>
      <c r="B6" s="8">
        <v>1180</v>
      </c>
      <c r="C6" s="9">
        <f>SUMIF('03 Findings'!$B$2:$B$47,"Quote",'03 Findings'!$E$2:$E$47)</f>
        <v>303</v>
      </c>
      <c r="D6" s="8">
        <f>SUMIFS('03 Findings'!$E$2:$E$47,'03 Findings'!$B$2:$B$47,"Quote",'03 Findings'!$D$2:$D$47,"Critical")</f>
        <v>0</v>
      </c>
      <c r="E6" s="8">
        <f>SUMIFS('03 Findings'!$E$2:$E$47,'03 Findings'!$B$2:$B$47,"Quote",'03 Findings'!$D$2:$D$47,"High")</f>
        <v>74</v>
      </c>
      <c r="F6" s="8">
        <f>SUMIFS('03 Findings'!$E$2:$E$47,'03 Findings'!$B$2:$B$47,"Quote",'03 Findings'!$D$2:$D$47,"Medium")</f>
        <v>87</v>
      </c>
      <c r="G6" s="8">
        <f>SUMIFS('03 Findings'!$E$2:$E$47,'03 Findings'!$B$2:$B$47,"Quote",'03 Findings'!$D$2:$D$47,"Low")</f>
        <v>142</v>
      </c>
      <c r="H6" s="10">
        <v>1</v>
      </c>
    </row>
    <row r="7" ht="22" customHeight="1" spans="1:8" x14ac:dyDescent="0.25">
      <c r="A7" s="4" t="str">
        <v>Tasks</v>
      </c>
      <c r="B7" s="11">
        <v>18760</v>
      </c>
      <c r="C7" s="12">
        <f>SUMIF('03 Findings'!$B$2:$B$47,"Task",'03 Findings'!$E$2:$E$47)</f>
        <v>1178</v>
      </c>
      <c r="D7" s="11">
        <f>SUMIFS('03 Findings'!$E$2:$E$47,'03 Findings'!$B$2:$B$47,"Task",'03 Findings'!$D$2:$D$47,"Critical")</f>
        <v>0</v>
      </c>
      <c r="E7" s="11">
        <f>SUMIFS('03 Findings'!$E$2:$E$47,'03 Findings'!$B$2:$B$47,"Task",'03 Findings'!$D$2:$D$47,"High")</f>
        <v>963</v>
      </c>
      <c r="F7" s="11">
        <f>SUMIFS('03 Findings'!$E$2:$E$47,'03 Findings'!$B$2:$B$47,"Task",'03 Findings'!$D$2:$D$47,"Medium")</f>
        <v>215</v>
      </c>
      <c r="G7" s="11">
        <f>SUMIFS('03 Findings'!$E$2:$E$47,'03 Findings'!$B$2:$B$47,"Task",'03 Findings'!$D$2:$D$47,"Low")</f>
        <v>0</v>
      </c>
      <c r="H7" s="13">
        <v>1</v>
      </c>
    </row>
    <row r="8" ht="22" customHeight="1" spans="1:8" x14ac:dyDescent="0.25">
      <c r="A8" s="2" t="str">
        <v>Meetings</v>
      </c>
      <c r="B8" s="8">
        <v>6340</v>
      </c>
      <c r="C8" s="9">
        <f>SUMIF('03 Findings'!$B$2:$B$47,"Meeting",'03 Findings'!$E$2:$E$47)</f>
        <v>514</v>
      </c>
      <c r="D8" s="8">
        <f>SUMIFS('03 Findings'!$E$2:$E$47,'03 Findings'!$B$2:$B$47,"Meeting",'03 Findings'!$D$2:$D$47,"Critical")</f>
        <v>0</v>
      </c>
      <c r="E8" s="8">
        <f>SUMIFS('03 Findings'!$E$2:$E$47,'03 Findings'!$B$2:$B$47,"Meeting",'03 Findings'!$D$2:$D$47,"High")</f>
        <v>0</v>
      </c>
      <c r="F8" s="8">
        <f>SUMIFS('03 Findings'!$E$2:$E$47,'03 Findings'!$B$2:$B$47,"Meeting",'03 Findings'!$D$2:$D$47,"Medium")</f>
        <v>418</v>
      </c>
      <c r="G8" s="8">
        <f>SUMIFS('03 Findings'!$E$2:$E$47,'03 Findings'!$B$2:$B$47,"Meeting",'03 Findings'!$D$2:$D$47,"Low")</f>
        <v>96</v>
      </c>
      <c r="H8" s="10">
        <v>1</v>
      </c>
    </row>
    <row r="9" ht="22" customHeight="1" spans="1:8" x14ac:dyDescent="0.25">
      <c r="A9" s="4" t="str">
        <v>Calls</v>
      </c>
      <c r="B9" s="11">
        <v>9225</v>
      </c>
      <c r="C9" s="12">
        <f>SUMIF('03 Findings'!$B$2:$B$47,"Call",'03 Findings'!$E$2:$E$47)</f>
        <v>384</v>
      </c>
      <c r="D9" s="11">
        <f>SUMIFS('03 Findings'!$E$2:$E$47,'03 Findings'!$B$2:$B$47,"Call",'03 Findings'!$D$2:$D$47,"Critical")</f>
        <v>0</v>
      </c>
      <c r="E9" s="11">
        <f>SUMIFS('03 Findings'!$E$2:$E$47,'03 Findings'!$B$2:$B$47,"Call",'03 Findings'!$D$2:$D$47,"High")</f>
        <v>0</v>
      </c>
      <c r="F9" s="11">
        <f>SUMIFS('03 Findings'!$E$2:$E$47,'03 Findings'!$B$2:$B$47,"Call",'03 Findings'!$D$2:$D$47,"Medium")</f>
        <v>0</v>
      </c>
      <c r="G9" s="11">
        <f>SUMIFS('03 Findings'!$E$2:$E$47,'03 Findings'!$B$2:$B$47,"Call",'03 Findings'!$D$2:$D$47,"Low")</f>
        <v>384</v>
      </c>
      <c r="H9" s="13">
        <v>1</v>
      </c>
    </row>
    <row r="10" ht="22" customHeight="1" spans="1:8" x14ac:dyDescent="0.25">
      <c r="A10" s="2" t="str">
        <v>Products</v>
      </c>
      <c r="B10" s="8">
        <v>2415</v>
      </c>
      <c r="C10" s="9">
        <f>SUMIF('03 Findings'!$B$2:$B$47,"Product",'03 Findings'!$E$2:$E$47)</f>
        <v>505</v>
      </c>
      <c r="D10" s="8">
        <f>SUMIFS('03 Findings'!$E$2:$E$47,'03 Findings'!$B$2:$B$47,"Product",'03 Findings'!$D$2:$D$47,"Critical")</f>
        <v>0</v>
      </c>
      <c r="E10" s="8">
        <f>SUMIFS('03 Findings'!$E$2:$E$47,'03 Findings'!$B$2:$B$47,"Product",'03 Findings'!$D$2:$D$47,"High")</f>
        <v>0</v>
      </c>
      <c r="F10" s="8">
        <f>SUMIFS('03 Findings'!$E$2:$E$47,'03 Findings'!$B$2:$B$47,"Product",'03 Findings'!$D$2:$D$47,"Medium")</f>
        <v>148</v>
      </c>
      <c r="G10" s="8">
        <f>SUMIFS('03 Findings'!$E$2:$E$47,'03 Findings'!$B$2:$B$47,"Product",'03 Findings'!$D$2:$D$47,"Low")</f>
        <v>357</v>
      </c>
      <c r="H10" s="10">
        <v>1</v>
      </c>
    </row>
    <row r="11" ht="22" customHeight="1" spans="1:8" x14ac:dyDescent="0.25">
      <c r="A11" s="4" t="str">
        <v>Line items</v>
      </c>
      <c r="B11" s="11">
        <v>14870</v>
      </c>
      <c r="C11" s="12">
        <f>SUMIF('03 Findings'!$B$2:$B$47,"Line item",'03 Findings'!$E$2:$E$47)</f>
        <v>567</v>
      </c>
      <c r="D11" s="11">
        <f>SUMIFS('03 Findings'!$E$2:$E$47,'03 Findings'!$B$2:$B$47,"Line item",'03 Findings'!$D$2:$D$47,"Critical")</f>
        <v>0</v>
      </c>
      <c r="E11" s="11">
        <f>SUMIFS('03 Findings'!$E$2:$E$47,'03 Findings'!$B$2:$B$47,"Line item",'03 Findings'!$D$2:$D$47,"High")</f>
        <v>0</v>
      </c>
      <c r="F11" s="11">
        <f>SUMIFS('03 Findings'!$E$2:$E$47,'03 Findings'!$B$2:$B$47,"Line item",'03 Findings'!$D$2:$D$47,"Medium")</f>
        <v>122</v>
      </c>
      <c r="G11" s="11">
        <f>SUMIFS('03 Findings'!$E$2:$E$47,'03 Findings'!$B$2:$B$47,"Line item",'03 Findings'!$D$2:$D$47,"Low")</f>
        <v>445</v>
      </c>
      <c r="H11" s="13">
        <v>1</v>
      </c>
    </row>
    <row r="12" ht="22" customHeight="1" spans="1:8" x14ac:dyDescent="0.25">
      <c r="A12" s="2" t="str">
        <v>Goals</v>
      </c>
      <c r="B12" s="8">
        <v>186</v>
      </c>
      <c r="C12" s="9">
        <f>SUMIF('03 Findings'!$B$2:$B$47,"Goal",'03 Findings'!$E$2:$E$47)</f>
        <v>14</v>
      </c>
      <c r="D12" s="8">
        <f>SUMIFS('03 Findings'!$E$2:$E$47,'03 Findings'!$B$2:$B$47,"Goal",'03 Findings'!$D$2:$D$47,"Critical")</f>
        <v>0</v>
      </c>
      <c r="E12" s="8">
        <f>SUMIFS('03 Findings'!$E$2:$E$47,'03 Findings'!$B$2:$B$47,"Goal",'03 Findings'!$D$2:$D$47,"High")</f>
        <v>0</v>
      </c>
      <c r="F12" s="8">
        <f>SUMIFS('03 Findings'!$E$2:$E$47,'03 Findings'!$B$2:$B$47,"Goal",'03 Findings'!$D$2:$D$47,"Medium")</f>
        <v>14</v>
      </c>
      <c r="G12" s="8">
        <f>SUMIFS('03 Findings'!$E$2:$E$47,'03 Findings'!$B$2:$B$47,"Goal",'03 Findings'!$D$2:$D$47,"Low")</f>
        <v>0</v>
      </c>
      <c r="H12" s="10">
        <v>1</v>
      </c>
    </row>
    <row r="13" ht="22" customHeight="1" spans="1:8" x14ac:dyDescent="0.25">
      <c r="A13" s="4" t="str">
        <v>Properties</v>
      </c>
      <c r="B13" s="11">
        <v>1248</v>
      </c>
      <c r="C13" s="12">
        <f>SUMIF('03 Findings'!$B$2:$B$47,"Property",'03 Findings'!$E$2:$E$47)</f>
        <v>31</v>
      </c>
      <c r="D13" s="11">
        <f>SUMIFS('03 Findings'!$E$2:$E$47,'03 Findings'!$B$2:$B$47,"Property",'03 Findings'!$D$2:$D$47,"Critical")</f>
        <v>0</v>
      </c>
      <c r="E13" s="11">
        <f>SUMIFS('03 Findings'!$E$2:$E$47,'03 Findings'!$B$2:$B$47,"Property",'03 Findings'!$D$2:$D$47,"High")</f>
        <v>0</v>
      </c>
      <c r="F13" s="11">
        <f>SUMIFS('03 Findings'!$E$2:$E$47,'03 Findings'!$B$2:$B$47,"Property",'03 Findings'!$D$2:$D$47,"Medium")</f>
        <v>0</v>
      </c>
      <c r="G13" s="11">
        <f>SUMIFS('03 Findings'!$E$2:$E$47,'03 Findings'!$B$2:$B$47,"Property",'03 Findings'!$D$2:$D$47,"Low")</f>
        <v>31</v>
      </c>
      <c r="H13" s="13">
        <v>1</v>
      </c>
    </row>
    <row r="14" ht="22" customHeight="1" spans="1:8" x14ac:dyDescent="0.25">
      <c r="A14" s="2" t="str">
        <v>Lists</v>
      </c>
      <c r="B14" s="8">
        <v>342</v>
      </c>
      <c r="C14" s="9">
        <f>SUMIF('03 Findings'!$B$2:$B$47,"List",'03 Findings'!$E$2:$E$47)</f>
        <v>48</v>
      </c>
      <c r="D14" s="8">
        <f>SUMIFS('03 Findings'!$E$2:$E$47,'03 Findings'!$B$2:$B$47,"List",'03 Findings'!$D$2:$D$47,"Critical")</f>
        <v>0</v>
      </c>
      <c r="E14" s="8">
        <f>SUMIFS('03 Findings'!$E$2:$E$47,'03 Findings'!$B$2:$B$47,"List",'03 Findings'!$D$2:$D$47,"High")</f>
        <v>0</v>
      </c>
      <c r="F14" s="8">
        <f>SUMIFS('03 Findings'!$E$2:$E$47,'03 Findings'!$B$2:$B$47,"List",'03 Findings'!$D$2:$D$47,"Medium")</f>
        <v>0</v>
      </c>
      <c r="G14" s="8">
        <f>SUMIFS('03 Findings'!$E$2:$E$47,'03 Findings'!$B$2:$B$47,"List",'03 Findings'!$D$2:$D$47,"Low")</f>
        <v>48</v>
      </c>
      <c r="H14" s="10">
        <v>1</v>
      </c>
    </row>
    <row r="15" ht="22" customHeight="1" spans="1:8" x14ac:dyDescent="0.25">
      <c r="A15" s="4" t="str">
        <v>Campaigns</v>
      </c>
      <c r="B15" s="11">
        <v>96</v>
      </c>
      <c r="C15" s="12">
        <f>SUMIF('03 Findings'!$B$2:$B$47,"Campaign",'03 Findings'!$E$2:$E$47)</f>
        <v>22</v>
      </c>
      <c r="D15" s="11">
        <f>SUMIFS('03 Findings'!$E$2:$E$47,'03 Findings'!$B$2:$B$47,"Campaign",'03 Findings'!$D$2:$D$47,"Critical")</f>
        <v>0</v>
      </c>
      <c r="E15" s="11">
        <f>SUMIFS('03 Findings'!$E$2:$E$47,'03 Findings'!$B$2:$B$47,"Campaign",'03 Findings'!$D$2:$D$47,"High")</f>
        <v>0</v>
      </c>
      <c r="F15" s="11">
        <f>SUMIFS('03 Findings'!$E$2:$E$47,'03 Findings'!$B$2:$B$47,"Campaign",'03 Findings'!$D$2:$D$47,"Medium")</f>
        <v>0</v>
      </c>
      <c r="G15" s="11">
        <f>SUMIFS('03 Findings'!$E$2:$E$47,'03 Findings'!$B$2:$B$47,"Campaign",'03 Findings'!$D$2:$D$47,"Low")</f>
        <v>22</v>
      </c>
      <c r="H15" s="13">
        <v>1</v>
      </c>
    </row>
    <row r="16" ht="22" customHeight="1" spans="1:8" x14ac:dyDescent="0.25">
      <c r="A16" s="2" t="str">
        <v>Sequences</v>
      </c>
      <c r="B16" s="8">
        <v>74</v>
      </c>
      <c r="C16" s="9">
        <f>SUMIF('03 Findings'!$B$2:$B$47,"Sequence",'03 Findings'!$E$2:$E$47)</f>
        <v>19</v>
      </c>
      <c r="D16" s="8">
        <f>SUMIFS('03 Findings'!$E$2:$E$47,'03 Findings'!$B$2:$B$47,"Sequence",'03 Findings'!$D$2:$D$47,"Critical")</f>
        <v>0</v>
      </c>
      <c r="E16" s="8">
        <f>SUMIFS('03 Findings'!$E$2:$E$47,'03 Findings'!$B$2:$B$47,"Sequence",'03 Findings'!$D$2:$D$47,"High")</f>
        <v>0</v>
      </c>
      <c r="F16" s="8">
        <f>SUMIFS('03 Findings'!$E$2:$E$47,'03 Findings'!$B$2:$B$47,"Sequence",'03 Findings'!$D$2:$D$47,"Medium")</f>
        <v>0</v>
      </c>
      <c r="G16" s="8">
        <f>SUMIFS('03 Findings'!$E$2:$E$47,'03 Findings'!$B$2:$B$47,"Sequence",'03 Findings'!$D$2:$D$47,"Low")</f>
        <v>19</v>
      </c>
      <c r="H16" s="10">
        <v>1</v>
      </c>
    </row>
    <row r="17" ht="22" customHeight="1" spans="1:8" x14ac:dyDescent="0.25">
      <c r="A17" s="4" t="str">
        <v>Workflows</v>
      </c>
      <c r="B17" s="11">
        <v>128</v>
      </c>
      <c r="C17" s="12">
        <f>SUMIF('03 Findings'!$B$2:$B$47,"Workflow",'03 Findings'!$E$2:$E$47)</f>
        <v>36</v>
      </c>
      <c r="D17" s="11">
        <f>SUMIFS('03 Findings'!$E$2:$E$47,'03 Findings'!$B$2:$B$47,"Workflow",'03 Findings'!$D$2:$D$47,"Critical")</f>
        <v>0</v>
      </c>
      <c r="E17" s="11">
        <f>SUMIFS('03 Findings'!$E$2:$E$47,'03 Findings'!$B$2:$B$47,"Workflow",'03 Findings'!$D$2:$D$47,"High")</f>
        <v>0</v>
      </c>
      <c r="F17" s="11">
        <f>SUMIFS('03 Findings'!$E$2:$E$47,'03 Findings'!$B$2:$B$47,"Workflow",'03 Findings'!$D$2:$D$47,"Medium")</f>
        <v>0</v>
      </c>
      <c r="G17" s="11">
        <f>SUMIFS('03 Findings'!$E$2:$E$47,'03 Findings'!$B$2:$B$47,"Workflow",'03 Findings'!$D$2:$D$47,"Low")</f>
        <v>36</v>
      </c>
      <c r="H17" s="13">
        <v>1</v>
      </c>
    </row>
  </sheetData>
  <autoFilter ref="A1:H17"/>
  <sheetProtection sheet="1" sort="0" autoFilter="0" algorithmName="SHA-512" hashValue="o0bigL8zE4cE2rxstnaJAkzfuWqak8bMRPuCiSux5phAK1sXWmRanNd8HNRhT1NOq/dViIGQOWoMj+o8gUSxXQ==" saltValue="25W85e1wyF6w+oNmHr7o1w==" spinCount="100000"/>
  <pageMargins left="0.25" right="0.25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0" customWidth="1"/>
    <col min="2" max="2" width="16" customWidth="1"/>
    <col min="3" max="3" width="14" customWidth="1"/>
    <col min="4" max="4" width="30" customWidth="1"/>
    <col min="5" max="5" width="12" customWidth="1"/>
    <col min="6" max="6" width="18" customWidth="1"/>
    <col min="7" max="7" width="42" customWidth="1"/>
    <col min="8" max="8" width="48" customWidth="1"/>
    <col min="9" max="10" width="24" customWidth="1"/>
    <col min="11" max="11" width="16" customWidth="1"/>
    <col min="12" max="12" width="48" customWidth="1"/>
  </cols>
  <sheetData>
    <row r="1" ht="34" customHeight="1" spans="1:12" x14ac:dyDescent="0.25">
      <c r="A1" s="1" t="str">
        <v>Rank</v>
      </c>
      <c r="B1" s="1" t="str">
        <v>Finding ID</v>
      </c>
      <c r="C1" s="1" t="str">
        <v>Object</v>
      </c>
      <c r="D1" s="1" t="str">
        <v>Issue</v>
      </c>
      <c r="E1" s="1" t="str">
        <v>Severity</v>
      </c>
      <c r="F1" s="1" t="str">
        <v>Affected records</v>
      </c>
      <c r="G1" s="1" t="str">
        <v>Why this ranks here</v>
      </c>
      <c r="H1" s="1" t="str">
        <v>Recommended action</v>
      </c>
      <c r="I1" s="1" t="str">
        <v>Decision (workbook only)</v>
      </c>
      <c r="J1" s="1" t="str">
        <v>Implementation owner</v>
      </c>
      <c r="K1" s="1" t="str">
        <v>Target date</v>
      </c>
      <c r="L1" s="1" t="str">
        <v>Implementation notes</v>
      </c>
    </row>
    <row r="2" ht="42" customHeight="1" spans="1:12" x14ac:dyDescent="0.25">
      <c r="A2" s="8">
        <v>1</v>
      </c>
      <c r="B2" s="3" t="str">
        <v>CNT-003</v>
      </c>
      <c r="C2" s="3" t="str">
        <v>Contact</v>
      </c>
      <c r="D2" s="3" t="str">
        <v>Missing owner</v>
      </c>
      <c r="E2" s="3" t="str">
        <v>High</v>
      </c>
      <c r="F2" s="8">
        <v>3421</v>
      </c>
      <c r="G2" s="3" t="str">
        <v>High severity · 3421 affected results · rule CNT-003</v>
      </c>
      <c r="H2" s="3" t="str">
        <v>Apply reviewed ownership rules and assign accountable teams.</v>
      </c>
      <c r="I2" s="14" t="str">
        <v>Review</v>
      </c>
      <c r="J2" s="14" t="str">
        <v/>
      </c>
      <c r="K2" s="15" t="str">
        <v/>
      </c>
      <c r="L2" s="14" t="str">
        <v/>
      </c>
    </row>
    <row r="3" ht="42" customHeight="1" spans="1:12" x14ac:dyDescent="0.25">
      <c r="A3" s="11">
        <v>2</v>
      </c>
      <c r="B3" s="5" t="str">
        <v>CNT-011</v>
      </c>
      <c r="C3" s="5" t="str">
        <v>Contact</v>
      </c>
      <c r="D3" s="5" t="str">
        <v>Bounced or undeliverable</v>
      </c>
      <c r="E3" s="5" t="str">
        <v>High</v>
      </c>
      <c r="F3" s="11">
        <v>1284</v>
      </c>
      <c r="G3" s="5" t="str">
        <v>High severity · 1284 affected results · rule CNT-011</v>
      </c>
      <c r="H3" s="5" t="str">
        <v>Suppress or correct invalid addresses after record-level review.</v>
      </c>
      <c r="I3" s="14" t="str">
        <v>Review</v>
      </c>
      <c r="J3" s="14" t="str">
        <v/>
      </c>
      <c r="K3" s="15" t="str">
        <v/>
      </c>
      <c r="L3" s="14" t="str">
        <v/>
      </c>
    </row>
    <row r="4" ht="42" customHeight="1" spans="1:12" x14ac:dyDescent="0.25">
      <c r="A4" s="8">
        <v>3</v>
      </c>
      <c r="B4" s="3" t="str">
        <v>TSK-001</v>
      </c>
      <c r="C4" s="3" t="str">
        <v>Task</v>
      </c>
      <c r="D4" s="3" t="str">
        <v>Overdue open task</v>
      </c>
      <c r="E4" s="3" t="str">
        <v>High</v>
      </c>
      <c r="F4" s="8">
        <v>963</v>
      </c>
      <c r="G4" s="3" t="str">
        <v>High severity · 963 affected results · rule TSK-001</v>
      </c>
      <c r="H4" s="3" t="str">
        <v>Re-prioritise, complete or close outdated tasks with owners.</v>
      </c>
      <c r="I4" s="14" t="str">
        <v>Review</v>
      </c>
      <c r="J4" s="14" t="str">
        <v/>
      </c>
      <c r="K4" s="15" t="str">
        <v/>
      </c>
      <c r="L4" s="14" t="str">
        <v/>
      </c>
    </row>
    <row r="5" ht="42" customHeight="1" spans="1:12" x14ac:dyDescent="0.25">
      <c r="A5" s="11">
        <v>4</v>
      </c>
      <c r="B5" s="5" t="str">
        <v>CMP-004</v>
      </c>
      <c r="C5" s="5" t="str">
        <v>Company</v>
      </c>
      <c r="D5" s="5" t="str">
        <v>Missing owner</v>
      </c>
      <c r="E5" s="5" t="str">
        <v>High</v>
      </c>
      <c r="F5" s="11">
        <v>643</v>
      </c>
      <c r="G5" s="5" t="str">
        <v>High severity · 643 affected results · rule CMP-004</v>
      </c>
      <c r="H5" s="5" t="str">
        <v>Review company ownership in HubSpot.</v>
      </c>
      <c r="I5" s="14" t="str">
        <v>Review</v>
      </c>
      <c r="J5" s="14" t="str">
        <v/>
      </c>
      <c r="K5" s="15" t="str">
        <v/>
      </c>
      <c r="L5" s="14" t="str">
        <v/>
      </c>
    </row>
    <row r="6" ht="42" customHeight="1" spans="1:12" x14ac:dyDescent="0.25">
      <c r="A6" s="8">
        <v>5</v>
      </c>
      <c r="B6" s="3" t="str">
        <v>DEAL-010</v>
      </c>
      <c r="C6" s="3" t="str">
        <v>Deal</v>
      </c>
      <c r="D6" s="3" t="str">
        <v>Missing contact association</v>
      </c>
      <c r="E6" s="3" t="str">
        <v>High</v>
      </c>
      <c r="F6" s="8">
        <v>529</v>
      </c>
      <c r="G6" s="3" t="str">
        <v>High severity · 529 affected results · rule DEAL-010</v>
      </c>
      <c r="H6" s="3" t="str">
        <v>Review and associate the relevant buying contact in HubSpot.</v>
      </c>
      <c r="I6" s="14" t="str">
        <v>Review</v>
      </c>
      <c r="J6" s="14" t="str">
        <v/>
      </c>
      <c r="K6" s="15" t="str">
        <v/>
      </c>
      <c r="L6" s="14" t="str">
        <v/>
      </c>
    </row>
  </sheetData>
  <autoFilter ref="A1:L6"/>
  <conditionalFormatting sqref="E2:E6">
    <cfRule type="cellIs" dxfId="0" priority="1" operator="equal">
      <formula>"Critical"</formula>
    </cfRule>
    <cfRule type="cellIs" dxfId="1" priority="2" operator="equal">
      <formula>"High"</formula>
    </cfRule>
    <cfRule type="cellIs" dxfId="2" priority="3" operator="equal">
      <formula>"Medium"</formula>
    </cfRule>
    <cfRule type="cellIs" dxfId="3" priority="4" operator="equal">
      <formula>"Low"</formula>
    </cfRule>
  </conditionalFormatting>
  <dataValidations count="1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I2:I6">
      <formula1>"Review,Accept,Defer,Not applicable,Complete"</formula1>
    </dataValidation>
  </dataValidations>
  <sheetProtection sheet="1" sort="0" autoFilter="0" algorithmName="SHA-512" hashValue="c5j8gtfWTUkT4jgcMLs2K4tn3HewynJnA5EJcDVw1Cy6meWemxjglKKZa7wHGIIN165YUfdTHHJP8RcAaLy7hQ==" saltValue="kT0/969UhDERbkKgCtz/eA==" spinCount="100000"/>
  <pageMargins left="0.25" right="0.25" top="0.5" bottom="0.5" header="0.2" footer="0.2"/>
  <pageSetup orientation="landscape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6" customWidth="1"/>
    <col min="2" max="2" width="14" customWidth="1"/>
    <col min="3" max="3" width="30" customWidth="1"/>
    <col min="4" max="5" width="12" customWidth="1"/>
    <col min="6" max="6" width="14" customWidth="1"/>
    <col min="7" max="8" width="40" customWidth="1"/>
    <col min="9" max="9" width="44" customWidth="1"/>
    <col min="10" max="10" width="24" customWidth="1"/>
    <col min="11" max="11" width="20" customWidth="1"/>
    <col min="12" max="12" width="24" customWidth="1"/>
    <col min="13" max="13" width="22" customWidth="1"/>
    <col min="14" max="14" width="24" customWidth="1"/>
    <col min="15" max="15" width="16" customWidth="1"/>
    <col min="16" max="16" width="44" customWidth="1"/>
  </cols>
  <sheetData>
    <row r="1" ht="34" customHeight="1" spans="1:16" x14ac:dyDescent="0.25">
      <c r="A1" s="1" t="str">
        <v>Finding ID</v>
      </c>
      <c r="B1" s="1" t="str">
        <v>Object</v>
      </c>
      <c r="C1" s="1" t="str">
        <v>Issue</v>
      </c>
      <c r="D1" s="1" t="str">
        <v>Severity</v>
      </c>
      <c r="E1" s="1" t="str">
        <v>Count</v>
      </c>
      <c r="F1" s="1" t="str">
        <v>Priority rank</v>
      </c>
      <c r="G1" s="1" t="str">
        <v>Ranking basis</v>
      </c>
      <c r="H1" s="1" t="str">
        <v>Why it matters</v>
      </c>
      <c r="I1" s="1" t="str">
        <v>Recommendation</v>
      </c>
      <c r="J1" s="1" t="str">
        <v>Example record</v>
      </c>
      <c r="K1" s="1" t="str">
        <v>HubSpot URL</v>
      </c>
      <c r="L1" s="1" t="str">
        <v>Run ID</v>
      </c>
      <c r="M1" s="1" t="str">
        <v>Review status</v>
      </c>
      <c r="N1" s="1" t="str">
        <v>Implementation owner</v>
      </c>
      <c r="O1" s="1" t="str">
        <v>Target date</v>
      </c>
      <c r="P1" s="1" t="str">
        <v>Notes</v>
      </c>
    </row>
    <row r="2" ht="42" customHeight="1" spans="1:16" x14ac:dyDescent="0.25">
      <c r="A2" s="3" t="str">
        <v>DEAL-006</v>
      </c>
      <c r="B2" s="3" t="str">
        <v>Deal</v>
      </c>
      <c r="C2" s="3" t="str">
        <v>Open deal past close date</v>
      </c>
      <c r="D2" s="3" t="str">
        <v>High</v>
      </c>
      <c r="E2" s="8">
        <v>147</v>
      </c>
      <c r="F2" s="8"/>
      <c r="G2" s="3"/>
      <c r="H2" s="3" t="str">
        <v>The forecast includes opportunities that should already have closed.</v>
      </c>
      <c r="I2" s="3" t="str">
        <v>Review stage, close date and next step with each deal owner.</v>
      </c>
      <c r="J2" s="3"/>
      <c r="K2" s="3" t="str">
        <v/>
      </c>
      <c r="L2" s="3" t="str">
        <v>audit_2026_07_28_full</v>
      </c>
      <c r="M2" s="14" t="str">
        <v>Needs review</v>
      </c>
      <c r="N2" s="14" t="str">
        <v/>
      </c>
      <c r="O2" s="15" t="str">
        <v/>
      </c>
      <c r="P2" s="14" t="str">
        <v/>
      </c>
    </row>
    <row r="3" ht="42" customHeight="1" spans="1:16" x14ac:dyDescent="0.25">
      <c r="A3" s="5" t="str">
        <v>CNT-003</v>
      </c>
      <c r="B3" s="5" t="str">
        <v>Contact</v>
      </c>
      <c r="C3" s="5" t="str">
        <v>Missing owner</v>
      </c>
      <c r="D3" s="5" t="str">
        <v>High</v>
      </c>
      <c r="E3" s="11">
        <v>3421</v>
      </c>
      <c r="F3" s="11">
        <v>1</v>
      </c>
      <c r="G3" s="5" t="str">
        <v>High severity · 3421 affected results · rule CNT-003</v>
      </c>
      <c r="H3" s="5" t="str">
        <v>Unowned contacts can fall outside routing and follow-up processes.</v>
      </c>
      <c r="I3" s="5" t="str">
        <v>Apply reviewed ownership rules and assign accountable teams.</v>
      </c>
      <c r="J3" s="5"/>
      <c r="K3" s="5" t="str">
        <v/>
      </c>
      <c r="L3" s="5" t="str">
        <v>audit_2026_07_28_full</v>
      </c>
      <c r="M3" s="14" t="str">
        <v>Needs review</v>
      </c>
      <c r="N3" s="14" t="str">
        <v/>
      </c>
      <c r="O3" s="15" t="str">
        <v/>
      </c>
      <c r="P3" s="14" t="str">
        <v/>
      </c>
    </row>
    <row r="4" ht="42" customHeight="1" spans="1:16" x14ac:dyDescent="0.25">
      <c r="A4" s="3" t="str">
        <v>CNT-011</v>
      </c>
      <c r="B4" s="3" t="str">
        <v>Contact</v>
      </c>
      <c r="C4" s="3" t="str">
        <v>Bounced or undeliverable</v>
      </c>
      <c r="D4" s="3" t="str">
        <v>High</v>
      </c>
      <c r="E4" s="8">
        <v>1284</v>
      </c>
      <c r="F4" s="8">
        <v>2</v>
      </c>
      <c r="G4" s="3" t="str">
        <v>High severity · 1284 affected results · rule CNT-011</v>
      </c>
      <c r="H4" s="3" t="str">
        <v>Poor deliverability weakens sender reputation and campaign performance.</v>
      </c>
      <c r="I4" s="3" t="str">
        <v>Suppress or correct invalid addresses after record-level review.</v>
      </c>
      <c r="J4" s="3"/>
      <c r="K4" s="3" t="str">
        <v/>
      </c>
      <c r="L4" s="3" t="str">
        <v>audit_2026_07_28_full</v>
      </c>
      <c r="M4" s="14" t="str">
        <v>Needs review</v>
      </c>
      <c r="N4" s="14" t="str">
        <v/>
      </c>
      <c r="O4" s="15" t="str">
        <v/>
      </c>
      <c r="P4" s="14" t="str">
        <v/>
      </c>
    </row>
    <row r="5" ht="42" customHeight="1" spans="1:16" x14ac:dyDescent="0.25">
      <c r="A5" s="5" t="str">
        <v>CMP-008</v>
      </c>
      <c r="B5" s="5" t="str">
        <v>Company</v>
      </c>
      <c r="C5" s="5" t="str">
        <v>Duplicate exact domain</v>
      </c>
      <c r="D5" s="5" t="str">
        <v>High</v>
      </c>
      <c r="E5" s="11">
        <v>286</v>
      </c>
      <c r="F5" s="11"/>
      <c r="G5" s="5"/>
      <c r="H5" s="5" t="str">
        <v>Duplicate accounts fragment ownership, activity and revenue context.</v>
      </c>
      <c r="I5" s="5" t="str">
        <v>Review associations and ownership before any manual merge.</v>
      </c>
      <c r="J5" s="5"/>
      <c r="K5" s="5" t="str">
        <v/>
      </c>
      <c r="L5" s="5" t="str">
        <v>audit_2026_07_28_full</v>
      </c>
      <c r="M5" s="14" t="str">
        <v>Needs review</v>
      </c>
      <c r="N5" s="14" t="str">
        <v/>
      </c>
      <c r="O5" s="15" t="str">
        <v/>
      </c>
      <c r="P5" s="14" t="str">
        <v/>
      </c>
    </row>
    <row r="6" ht="42" customHeight="1" spans="1:16" x14ac:dyDescent="0.25">
      <c r="A6" s="3" t="str">
        <v>TSK-001</v>
      </c>
      <c r="B6" s="3" t="str">
        <v>Task</v>
      </c>
      <c r="C6" s="3" t="str">
        <v>Overdue open task</v>
      </c>
      <c r="D6" s="3" t="str">
        <v>High</v>
      </c>
      <c r="E6" s="8">
        <v>963</v>
      </c>
      <c r="F6" s="8">
        <v>3</v>
      </c>
      <c r="G6" s="3" t="str">
        <v>High severity · 963 affected results · rule TSK-001</v>
      </c>
      <c r="H6" s="3" t="str">
        <v>Overdue work obscures real follow-up commitments.</v>
      </c>
      <c r="I6" s="3" t="str">
        <v>Re-prioritise, complete or close outdated tasks with owners.</v>
      </c>
      <c r="J6" s="3"/>
      <c r="K6" s="3" t="str">
        <v/>
      </c>
      <c r="L6" s="3" t="str">
        <v>audit_2026_07_28_full</v>
      </c>
      <c r="M6" s="14" t="str">
        <v>Needs review</v>
      </c>
      <c r="N6" s="14" t="str">
        <v/>
      </c>
      <c r="O6" s="15" t="str">
        <v/>
      </c>
      <c r="P6" s="14" t="str">
        <v/>
      </c>
    </row>
    <row r="7" ht="42" customHeight="1" spans="1:16" x14ac:dyDescent="0.25">
      <c r="A7" s="5" t="str">
        <v>QUO-001</v>
      </c>
      <c r="B7" s="5" t="str">
        <v>Quote</v>
      </c>
      <c r="C7" s="5" t="str">
        <v>Expired but still live</v>
      </c>
      <c r="D7" s="5" t="str">
        <v>High</v>
      </c>
      <c r="E7" s="11">
        <v>74</v>
      </c>
      <c r="F7" s="11"/>
      <c r="G7" s="5"/>
      <c r="H7" s="5" t="str">
        <v>Expired commercial terms can remain visible as active.</v>
      </c>
      <c r="I7" s="5" t="str">
        <v>Review quote status and replace expired commercial documents.</v>
      </c>
      <c r="J7" s="5"/>
      <c r="K7" s="5" t="str">
        <v/>
      </c>
      <c r="L7" s="5" t="str">
        <v>audit_2026_07_28_full</v>
      </c>
      <c r="M7" s="14" t="str">
        <v>Needs review</v>
      </c>
      <c r="N7" s="14" t="str">
        <v/>
      </c>
      <c r="O7" s="15" t="str">
        <v/>
      </c>
      <c r="P7" s="14" t="str">
        <v/>
      </c>
    </row>
    <row r="8" ht="42" customHeight="1" spans="1:16" x14ac:dyDescent="0.25">
      <c r="A8" s="3" t="str">
        <v>LEA-002</v>
      </c>
      <c r="B8" s="3" t="str">
        <v>Lead</v>
      </c>
      <c r="C8" s="3" t="str">
        <v>Orphan without contact</v>
      </c>
      <c r="D8" s="3" t="str">
        <v>Medium</v>
      </c>
      <c r="E8" s="8">
        <v>244</v>
      </c>
      <c r="F8" s="8"/>
      <c r="G8" s="3"/>
      <c r="H8" s="3" t="str">
        <v>Lead activity lacks the person context required for follow-up.</v>
      </c>
      <c r="I8" s="3" t="str">
        <v>Associate the correct contact after identity review.</v>
      </c>
      <c r="J8" s="3"/>
      <c r="K8" s="3" t="str">
        <v/>
      </c>
      <c r="L8" s="3" t="str">
        <v>audit_2026_07_28_full</v>
      </c>
      <c r="M8" s="14" t="str">
        <v>Needs review</v>
      </c>
      <c r="N8" s="14" t="str">
        <v/>
      </c>
      <c r="O8" s="15" t="str">
        <v/>
      </c>
      <c r="P8" s="14" t="str">
        <v/>
      </c>
    </row>
    <row r="9" ht="42" customHeight="1" spans="1:16" x14ac:dyDescent="0.25">
      <c r="A9" s="5" t="str">
        <v>MTG-001</v>
      </c>
      <c r="B9" s="5" t="str">
        <v>Meeting</v>
      </c>
      <c r="C9" s="5" t="str">
        <v>Past meeting without outcome</v>
      </c>
      <c r="D9" s="5" t="str">
        <v>Medium</v>
      </c>
      <c r="E9" s="11">
        <v>418</v>
      </c>
      <c r="F9" s="11"/>
      <c r="G9" s="5"/>
      <c r="H9" s="5" t="str">
        <v>Missing outcomes hide whether meetings progressed revenue.</v>
      </c>
      <c r="I9" s="5" t="str">
        <v>Backfill outcomes for recent meetings and enforce completion.</v>
      </c>
      <c r="J9" s="5"/>
      <c r="K9" s="5" t="str">
        <v/>
      </c>
      <c r="L9" s="5" t="str">
        <v>audit_2026_07_28_full</v>
      </c>
      <c r="M9" s="14" t="str">
        <v>Needs review</v>
      </c>
      <c r="N9" s="14" t="str">
        <v/>
      </c>
      <c r="O9" s="15" t="str">
        <v/>
      </c>
      <c r="P9" s="14" t="str">
        <v/>
      </c>
    </row>
    <row r="10" ht="42" customHeight="1" spans="1:16" x14ac:dyDescent="0.25">
      <c r="A10" s="3" t="str">
        <v>LIN-001</v>
      </c>
      <c r="B10" s="3" t="str">
        <v>Line item</v>
      </c>
      <c r="C10" s="3" t="str">
        <v>Orphan line item</v>
      </c>
      <c r="D10" s="3" t="str">
        <v>Medium</v>
      </c>
      <c r="E10" s="8">
        <v>122</v>
      </c>
      <c r="F10" s="8"/>
      <c r="G10" s="3"/>
      <c r="H10" s="3" t="str">
        <v>Commercial detail is disconnected from deals and quotes.</v>
      </c>
      <c r="I10" s="3" t="str">
        <v>Review and associate valid line items; retire obsolete records.</v>
      </c>
      <c r="J10" s="3"/>
      <c r="K10" s="3" t="str">
        <v/>
      </c>
      <c r="L10" s="3" t="str">
        <v>audit_2026_07_28_full</v>
      </c>
      <c r="M10" s="14" t="str">
        <v>Needs review</v>
      </c>
      <c r="N10" s="14" t="str">
        <v/>
      </c>
      <c r="O10" s="15" t="str">
        <v/>
      </c>
      <c r="P10" s="14" t="str">
        <v/>
      </c>
    </row>
    <row r="11" ht="42" customHeight="1" spans="1:16" x14ac:dyDescent="0.25">
      <c r="A11" s="5" t="str">
        <v>PRD-003</v>
      </c>
      <c r="B11" s="5" t="str">
        <v>Product</v>
      </c>
      <c r="C11" s="5" t="str">
        <v>Never used</v>
      </c>
      <c r="D11" s="5" t="str">
        <v>Low</v>
      </c>
      <c r="E11" s="11">
        <v>357</v>
      </c>
      <c r="F11" s="11"/>
      <c r="G11" s="5"/>
      <c r="H11" s="5" t="str">
        <v>An oversized catalogue makes quoting slower and less consistent.</v>
      </c>
      <c r="I11" s="5" t="str">
        <v>Review inactive products with sales operations before archiving.</v>
      </c>
      <c r="J11" s="5"/>
      <c r="K11" s="5" t="str">
        <v/>
      </c>
      <c r="L11" s="5" t="str">
        <v>audit_2026_07_28_full</v>
      </c>
      <c r="M11" s="14" t="str">
        <v>Needs review</v>
      </c>
      <c r="N11" s="14" t="str">
        <v/>
      </c>
      <c r="O11" s="15" t="str">
        <v/>
      </c>
      <c r="P11" s="14" t="str">
        <v/>
      </c>
    </row>
    <row r="12" ht="42" customHeight="1" spans="1:16" x14ac:dyDescent="0.25">
      <c r="A12" s="3" t="str">
        <v>SEQ-001</v>
      </c>
      <c r="B12" s="3" t="str">
        <v>Sequence</v>
      </c>
      <c r="C12" s="3" t="str">
        <v>Old and unused sequence</v>
      </c>
      <c r="D12" s="3" t="str">
        <v>Low</v>
      </c>
      <c r="E12" s="8">
        <v>19</v>
      </c>
      <c r="F12" s="8"/>
      <c r="G12" s="3"/>
      <c r="H12" s="3" t="str">
        <v>Old sequences increase choice without supporting current motions.</v>
      </c>
      <c r="I12" s="3" t="str">
        <v>Confirm ownership and retire superseded sequences.</v>
      </c>
      <c r="J12" s="3"/>
      <c r="K12" s="3" t="str">
        <v/>
      </c>
      <c r="L12" s="3" t="str">
        <v>audit_2026_07_28_full</v>
      </c>
      <c r="M12" s="14" t="str">
        <v>Needs review</v>
      </c>
      <c r="N12" s="14" t="str">
        <v/>
      </c>
      <c r="O12" s="15" t="str">
        <v/>
      </c>
      <c r="P12" s="14" t="str">
        <v/>
      </c>
    </row>
    <row r="13" ht="42" customHeight="1" spans="1:16" x14ac:dyDescent="0.25">
      <c r="A13" s="5" t="str">
        <v>WFL-002</v>
      </c>
      <c r="B13" s="5" t="str">
        <v>Workflow</v>
      </c>
      <c r="C13" s="5" t="str">
        <v>Stale workflow</v>
      </c>
      <c r="D13" s="5" t="str">
        <v>Low</v>
      </c>
      <c r="E13" s="11">
        <v>21</v>
      </c>
      <c r="F13" s="11"/>
      <c r="G13" s="5"/>
      <c r="H13" s="5" t="str">
        <v>Old automation can preserve outdated routing, ownership, and lifecycle logic.</v>
      </c>
      <c r="I13" s="5" t="str">
        <v>Review the workflow logic, dependencies, owner, and last successful use in HubSpot.</v>
      </c>
      <c r="J13" s="5"/>
      <c r="K13" s="5" t="str">
        <v/>
      </c>
      <c r="L13" s="5" t="str">
        <v>audit_2026_07_28_full</v>
      </c>
      <c r="M13" s="14" t="str">
        <v>Needs review</v>
      </c>
      <c r="N13" s="14" t="str">
        <v/>
      </c>
      <c r="O13" s="15" t="str">
        <v/>
      </c>
      <c r="P13" s="14" t="str">
        <v/>
      </c>
    </row>
    <row r="14" ht="42" customHeight="1" spans="1:16" x14ac:dyDescent="0.25">
      <c r="A14" s="3" t="str">
        <v>PRP-002</v>
      </c>
      <c r="B14" s="3" t="str">
        <v>Property</v>
      </c>
      <c r="C14" s="3" t="str">
        <v>Duplicate property label</v>
      </c>
      <c r="D14" s="3" t="str">
        <v>Low</v>
      </c>
      <c r="E14" s="8">
        <v>31</v>
      </c>
      <c r="F14" s="8"/>
      <c r="G14" s="3"/>
      <c r="H14" s="3" t="str">
        <v>Duplicate labels make reporting and data entry ambiguous.</v>
      </c>
      <c r="I14" s="3" t="str">
        <v>Document canonical properties before consolidating configuration.</v>
      </c>
      <c r="J14" s="3"/>
      <c r="K14" s="3" t="str">
        <v/>
      </c>
      <c r="L14" s="3" t="str">
        <v>audit_2026_07_28_full</v>
      </c>
      <c r="M14" s="14" t="str">
        <v>Needs review</v>
      </c>
      <c r="N14" s="14" t="str">
        <v/>
      </c>
      <c r="O14" s="15" t="str">
        <v/>
      </c>
      <c r="P14" s="14" t="str">
        <v/>
      </c>
    </row>
    <row r="15" ht="42" customHeight="1" spans="1:16" x14ac:dyDescent="0.25">
      <c r="A15" s="5" t="str">
        <v>CNT-001</v>
      </c>
      <c r="B15" s="5" t="str">
        <v>Contact</v>
      </c>
      <c r="C15" s="5" t="str">
        <v>Missing email</v>
      </c>
      <c r="D15" s="5" t="str">
        <v>Medium</v>
      </c>
      <c r="E15" s="11">
        <v>812</v>
      </c>
      <c r="F15" s="11"/>
      <c r="G15" s="5"/>
      <c r="H15" s="5" t="str">
        <v>Missing email reduces confidence in contact data and the operating processes that depend on it.</v>
      </c>
      <c r="I15" s="5" t="str">
        <v>Confirm a valid business email in HubSpot after human review.</v>
      </c>
      <c r="J15" s="5"/>
      <c r="K15" s="5" t="str">
        <v/>
      </c>
      <c r="L15" s="5" t="str">
        <v>audit_2026_07_28_full</v>
      </c>
      <c r="M15" s="14" t="str">
        <v>Needs review</v>
      </c>
      <c r="N15" s="14" t="str">
        <v/>
      </c>
      <c r="O15" s="15" t="str">
        <v/>
      </c>
      <c r="P15" s="14" t="str">
        <v/>
      </c>
    </row>
    <row r="16" ht="42" customHeight="1" spans="1:16" x14ac:dyDescent="0.25">
      <c r="A16" s="3" t="str">
        <v>CNT-002</v>
      </c>
      <c r="B16" s="3" t="str">
        <v>Contact</v>
      </c>
      <c r="C16" s="3" t="str">
        <v>Missing phone</v>
      </c>
      <c r="D16" s="3" t="str">
        <v>Low</v>
      </c>
      <c r="E16" s="8">
        <v>12543</v>
      </c>
      <c r="F16" s="8"/>
      <c r="G16" s="3"/>
      <c r="H16" s="3" t="str">
        <v>Missing phone reduces confidence in contact data and the operating processes that depend on it.</v>
      </c>
      <c r="I16" s="3" t="str">
        <v>Confirm a phone number in HubSpot when operationally required.</v>
      </c>
      <c r="J16" s="3"/>
      <c r="K16" s="3" t="str">
        <v/>
      </c>
      <c r="L16" s="3" t="str">
        <v>audit_2026_07_28_full</v>
      </c>
      <c r="M16" s="14" t="str">
        <v>Needs review</v>
      </c>
      <c r="N16" s="14" t="str">
        <v/>
      </c>
      <c r="O16" s="15" t="str">
        <v/>
      </c>
      <c r="P16" s="14" t="str">
        <v/>
      </c>
    </row>
    <row r="17" ht="42" customHeight="1" spans="1:16" x14ac:dyDescent="0.25">
      <c r="A17" s="5" t="str">
        <v>CNT-004</v>
      </c>
      <c r="B17" s="5" t="str">
        <v>Contact</v>
      </c>
      <c r="C17" s="5" t="str">
        <v>Missing lifecycle stage</v>
      </c>
      <c r="D17" s="5" t="str">
        <v>Medium</v>
      </c>
      <c r="E17" s="11">
        <v>7518</v>
      </c>
      <c r="F17" s="11"/>
      <c r="G17" s="5"/>
      <c r="H17" s="5" t="str">
        <v>Missing lifecycle stage reduces confidence in contact data and the operating processes that depend on it.</v>
      </c>
      <c r="I17" s="5" t="str">
        <v>Review the journey and assign the appropriate lifecycle stage in HubSpot.</v>
      </c>
      <c r="J17" s="5"/>
      <c r="K17" s="5" t="str">
        <v/>
      </c>
      <c r="L17" s="5" t="str">
        <v>audit_2026_07_28_full</v>
      </c>
      <c r="M17" s="14" t="str">
        <v>Needs review</v>
      </c>
      <c r="N17" s="14" t="str">
        <v/>
      </c>
      <c r="O17" s="15" t="str">
        <v/>
      </c>
      <c r="P17" s="14" t="str">
        <v/>
      </c>
    </row>
    <row r="18" ht="42" customHeight="1" spans="1:16" x14ac:dyDescent="0.25">
      <c r="A18" s="3" t="str">
        <v>CNT-005</v>
      </c>
      <c r="B18" s="3" t="str">
        <v>Contact</v>
      </c>
      <c r="C18" s="3" t="str">
        <v>Missing company association</v>
      </c>
      <c r="D18" s="3" t="str">
        <v>Medium</v>
      </c>
      <c r="E18" s="8">
        <v>2306</v>
      </c>
      <c r="F18" s="8"/>
      <c r="G18" s="3"/>
      <c r="H18" s="3" t="str">
        <v>Missing company association reduces confidence in contact data and the operating processes that depend on it.</v>
      </c>
      <c r="I18" s="3" t="str">
        <v>Review and associate the correct company in HubSpot.</v>
      </c>
      <c r="J18" s="3"/>
      <c r="K18" s="3" t="str">
        <v/>
      </c>
      <c r="L18" s="3" t="str">
        <v>audit_2026_07_28_full</v>
      </c>
      <c r="M18" s="14" t="str">
        <v>Needs review</v>
      </c>
      <c r="N18" s="14" t="str">
        <v/>
      </c>
      <c r="O18" s="15" t="str">
        <v/>
      </c>
      <c r="P18" s="14" t="str">
        <v/>
      </c>
    </row>
    <row r="19" ht="42" customHeight="1" spans="1:16" x14ac:dyDescent="0.25">
      <c r="A19" s="5" t="str">
        <v>CNT-013</v>
      </c>
      <c r="B19" s="5" t="str">
        <v>Contact</v>
      </c>
      <c r="C19" s="5" t="str">
        <v>Zero-engagement ghost</v>
      </c>
      <c r="D19" s="5" t="str">
        <v>Medium</v>
      </c>
      <c r="E19" s="11">
        <v>918</v>
      </c>
      <c r="F19" s="11"/>
      <c r="G19" s="5"/>
      <c r="H19" s="5" t="str">
        <v>Zero-engagement ghost reduces confidence in contact data and the operating processes that depend on it.</v>
      </c>
      <c r="I19" s="5" t="str">
        <v>Review whether the contact still belongs in active CRM segments.</v>
      </c>
      <c r="J19" s="5"/>
      <c r="K19" s="5" t="str">
        <v/>
      </c>
      <c r="L19" s="5" t="str">
        <v>audit_2026_07_28_full</v>
      </c>
      <c r="M19" s="14" t="str">
        <v>Needs review</v>
      </c>
      <c r="N19" s="14" t="str">
        <v/>
      </c>
      <c r="O19" s="15" t="str">
        <v/>
      </c>
      <c r="P19" s="14" t="str">
        <v/>
      </c>
    </row>
    <row r="20" ht="42" customHeight="1" spans="1:16" x14ac:dyDescent="0.25">
      <c r="A20" s="3" t="str">
        <v>CNT-018</v>
      </c>
      <c r="B20" s="3" t="str">
        <v>Contact</v>
      </c>
      <c r="C20" s="3" t="str">
        <v>Job change flagged</v>
      </c>
      <c r="D20" s="3" t="str">
        <v>High</v>
      </c>
      <c r="E20" s="8">
        <v>263</v>
      </c>
      <c r="F20" s="8"/>
      <c r="G20" s="3"/>
      <c r="H20" s="3" t="str">
        <v>Job change flagged reduces confidence in contact data and the operating processes that depend on it.</v>
      </c>
      <c r="I20" s="3" t="str">
        <v>Review the contact’s current employer and associations in HubSpot.</v>
      </c>
      <c r="J20" s="3"/>
      <c r="K20" s="3" t="str">
        <v/>
      </c>
      <c r="L20" s="3" t="str">
        <v>audit_2026_07_28_full</v>
      </c>
      <c r="M20" s="14" t="str">
        <v>Needs review</v>
      </c>
      <c r="N20" s="14" t="str">
        <v/>
      </c>
      <c r="O20" s="15" t="str">
        <v/>
      </c>
      <c r="P20" s="14" t="str">
        <v/>
      </c>
    </row>
    <row r="21" ht="42" customHeight="1" spans="1:16" x14ac:dyDescent="0.25">
      <c r="A21" s="5" t="str">
        <v>CNT-020</v>
      </c>
      <c r="B21" s="5" t="str">
        <v>Contact</v>
      </c>
      <c r="C21" s="5" t="str">
        <v>Marketing contact never engaged</v>
      </c>
      <c r="D21" s="5" t="str">
        <v>Medium</v>
      </c>
      <c r="E21" s="11">
        <v>1042</v>
      </c>
      <c r="F21" s="11"/>
      <c r="G21" s="5"/>
      <c r="H21" s="5" t="str">
        <v>Marketing contact never engaged reduces confidence in contact data and the operating processes that depend on it.</v>
      </c>
      <c r="I21" s="5" t="str">
        <v>Review marketing-contact status and campaign eligibility in HubSpot.</v>
      </c>
      <c r="J21" s="5"/>
      <c r="K21" s="5" t="str">
        <v/>
      </c>
      <c r="L21" s="5" t="str">
        <v>audit_2026_07_28_full</v>
      </c>
      <c r="M21" s="14" t="str">
        <v>Needs review</v>
      </c>
      <c r="N21" s="14" t="str">
        <v/>
      </c>
      <c r="O21" s="15" t="str">
        <v/>
      </c>
      <c r="P21" s="14" t="str">
        <v/>
      </c>
    </row>
    <row r="22" ht="42" customHeight="1" spans="1:16" x14ac:dyDescent="0.25">
      <c r="A22" s="3" t="str">
        <v>CNT-022</v>
      </c>
      <c r="B22" s="3" t="str">
        <v>Contact</v>
      </c>
      <c r="C22" s="3" t="str">
        <v>Missing first or last name</v>
      </c>
      <c r="D22" s="3" t="str">
        <v>Low</v>
      </c>
      <c r="E22" s="8">
        <v>336</v>
      </c>
      <c r="F22" s="8"/>
      <c r="G22" s="3"/>
      <c r="H22" s="3" t="str">
        <v>Missing first or last name reduces confidence in contact data and the operating processes that depend on it.</v>
      </c>
      <c r="I22" s="3" t="str">
        <v>Confirm the person’s name in HubSpot.</v>
      </c>
      <c r="J22" s="3"/>
      <c r="K22" s="3" t="str">
        <v/>
      </c>
      <c r="L22" s="3" t="str">
        <v>audit_2026_07_28_full</v>
      </c>
      <c r="M22" s="14" t="str">
        <v>Needs review</v>
      </c>
      <c r="N22" s="14" t="str">
        <v/>
      </c>
      <c r="O22" s="15" t="str">
        <v/>
      </c>
      <c r="P22" s="14" t="str">
        <v/>
      </c>
    </row>
    <row r="23" ht="42" customHeight="1" spans="1:16" x14ac:dyDescent="0.25">
      <c r="A23" s="5" t="str">
        <v>CMP-002</v>
      </c>
      <c r="B23" s="5" t="str">
        <v>Company</v>
      </c>
      <c r="C23" s="5" t="str">
        <v>Missing domain</v>
      </c>
      <c r="D23" s="5" t="str">
        <v>Medium</v>
      </c>
      <c r="E23" s="11">
        <v>1116</v>
      </c>
      <c r="F23" s="11"/>
      <c r="G23" s="5"/>
      <c r="H23" s="5" t="str">
        <v>Missing domain reduces confidence in company data and the operating processes that depend on it.</v>
      </c>
      <c r="I23" s="5" t="str">
        <v>Add a verified domain in HubSpot.</v>
      </c>
      <c r="J23" s="5"/>
      <c r="K23" s="5" t="str">
        <v/>
      </c>
      <c r="L23" s="5" t="str">
        <v>audit_2026_07_28_full</v>
      </c>
      <c r="M23" s="14" t="str">
        <v>Needs review</v>
      </c>
      <c r="N23" s="14" t="str">
        <v/>
      </c>
      <c r="O23" s="15" t="str">
        <v/>
      </c>
      <c r="P23" s="14" t="str">
        <v/>
      </c>
    </row>
    <row r="24" ht="42" customHeight="1" spans="1:16" x14ac:dyDescent="0.25">
      <c r="A24" s="3" t="str">
        <v>CMP-004</v>
      </c>
      <c r="B24" s="3" t="str">
        <v>Company</v>
      </c>
      <c r="C24" s="3" t="str">
        <v>Missing owner</v>
      </c>
      <c r="D24" s="3" t="str">
        <v>High</v>
      </c>
      <c r="E24" s="8">
        <v>643</v>
      </c>
      <c r="F24" s="8">
        <v>4</v>
      </c>
      <c r="G24" s="3" t="str">
        <v>High severity · 643 affected results · rule CMP-004</v>
      </c>
      <c r="H24" s="3" t="str">
        <v>Missing owner reduces confidence in company data and the operating processes that depend on it.</v>
      </c>
      <c r="I24" s="3" t="str">
        <v>Review company ownership in HubSpot.</v>
      </c>
      <c r="J24" s="3"/>
      <c r="K24" s="3" t="str">
        <v/>
      </c>
      <c r="L24" s="3" t="str">
        <v>audit_2026_07_28_full</v>
      </c>
      <c r="M24" s="14" t="str">
        <v>Needs review</v>
      </c>
      <c r="N24" s="14" t="str">
        <v/>
      </c>
      <c r="O24" s="15" t="str">
        <v/>
      </c>
      <c r="P24" s="14" t="str">
        <v/>
      </c>
    </row>
    <row r="25" ht="42" customHeight="1" spans="1:16" x14ac:dyDescent="0.25">
      <c r="A25" s="5" t="str">
        <v>CMP-005</v>
      </c>
      <c r="B25" s="5" t="str">
        <v>Company</v>
      </c>
      <c r="C25" s="5" t="str">
        <v>No associated contacts</v>
      </c>
      <c r="D25" s="5" t="str">
        <v>Medium</v>
      </c>
      <c r="E25" s="11">
        <v>504</v>
      </c>
      <c r="F25" s="11"/>
      <c r="G25" s="5"/>
      <c r="H25" s="5" t="str">
        <v>No associated contacts reduces confidence in company data and the operating processes that depend on it.</v>
      </c>
      <c r="I25" s="5" t="str">
        <v>Review and associate known stakeholders in HubSpot.</v>
      </c>
      <c r="J25" s="5"/>
      <c r="K25" s="5" t="str">
        <v/>
      </c>
      <c r="L25" s="5" t="str">
        <v>audit_2026_07_28_full</v>
      </c>
      <c r="M25" s="14" t="str">
        <v>Needs review</v>
      </c>
      <c r="N25" s="14" t="str">
        <v/>
      </c>
      <c r="O25" s="15" t="str">
        <v/>
      </c>
      <c r="P25" s="14" t="str">
        <v/>
      </c>
    </row>
    <row r="26" ht="42" customHeight="1" spans="1:16" x14ac:dyDescent="0.25">
      <c r="A26" s="3" t="str">
        <v>CMP-010</v>
      </c>
      <c r="B26" s="3" t="str">
        <v>Company</v>
      </c>
      <c r="C26" s="3" t="str">
        <v>Missing industry</v>
      </c>
      <c r="D26" s="3" t="str">
        <v>Low</v>
      </c>
      <c r="E26" s="8">
        <v>2960</v>
      </c>
      <c r="F26" s="8"/>
      <c r="G26" s="3"/>
      <c r="H26" s="3" t="str">
        <v>Missing industry reduces confidence in company data and the operating processes that depend on it.</v>
      </c>
      <c r="I26" s="3" t="str">
        <v>Confirm the company industry in HubSpot.</v>
      </c>
      <c r="J26" s="3"/>
      <c r="K26" s="3" t="str">
        <v/>
      </c>
      <c r="L26" s="3" t="str">
        <v>audit_2026_07_28_full</v>
      </c>
      <c r="M26" s="14" t="str">
        <v>Needs review</v>
      </c>
      <c r="N26" s="14" t="str">
        <v/>
      </c>
      <c r="O26" s="15" t="str">
        <v/>
      </c>
      <c r="P26" s="14" t="str">
        <v/>
      </c>
    </row>
    <row r="27" ht="42" customHeight="1" spans="1:16" x14ac:dyDescent="0.25">
      <c r="A27" s="5" t="str">
        <v>CMP-012</v>
      </c>
      <c r="B27" s="5" t="str">
        <v>Company</v>
      </c>
      <c r="C27" s="5" t="str">
        <v>Non-standard country value</v>
      </c>
      <c r="D27" s="5" t="str">
        <v>Low</v>
      </c>
      <c r="E27" s="11">
        <v>422</v>
      </c>
      <c r="F27" s="11"/>
      <c r="G27" s="5"/>
      <c r="H27" s="5" t="str">
        <v>Non-standard country value reduces confidence in company data and the operating processes that depend on it.</v>
      </c>
      <c r="I27" s="5" t="str">
        <v>Standardize the country value in HubSpot after review.</v>
      </c>
      <c r="J27" s="5"/>
      <c r="K27" s="5" t="str">
        <v/>
      </c>
      <c r="L27" s="5" t="str">
        <v>audit_2026_07_28_full</v>
      </c>
      <c r="M27" s="14" t="str">
        <v>Needs review</v>
      </c>
      <c r="N27" s="14" t="str">
        <v/>
      </c>
      <c r="O27" s="15" t="str">
        <v/>
      </c>
      <c r="P27" s="14" t="str">
        <v/>
      </c>
    </row>
    <row r="28" ht="42" customHeight="1" spans="1:16" x14ac:dyDescent="0.25">
      <c r="A28" s="3" t="str">
        <v>DEAL-004</v>
      </c>
      <c r="B28" s="3" t="str">
        <v>Deal</v>
      </c>
      <c r="C28" s="3" t="str">
        <v>Open deal missing amount</v>
      </c>
      <c r="D28" s="3" t="str">
        <v>Medium</v>
      </c>
      <c r="E28" s="8">
        <v>677</v>
      </c>
      <c r="F28" s="8"/>
      <c r="G28" s="3"/>
      <c r="H28" s="3" t="str">
        <v>Open deal missing amount reduces confidence in deal data and the operating processes that depend on it.</v>
      </c>
      <c r="I28" s="3" t="str">
        <v>Confirm the expected amount in HubSpot.</v>
      </c>
      <c r="J28" s="3"/>
      <c r="K28" s="3" t="str">
        <v/>
      </c>
      <c r="L28" s="3" t="str">
        <v>audit_2026_07_28_full</v>
      </c>
      <c r="M28" s="14" t="str">
        <v>Needs review</v>
      </c>
      <c r="N28" s="14" t="str">
        <v/>
      </c>
      <c r="O28" s="15" t="str">
        <v/>
      </c>
      <c r="P28" s="14" t="str">
        <v/>
      </c>
    </row>
    <row r="29" ht="42" customHeight="1" spans="1:16" x14ac:dyDescent="0.25">
      <c r="A29" s="5" t="str">
        <v>DEAL-005</v>
      </c>
      <c r="B29" s="5" t="str">
        <v>Deal</v>
      </c>
      <c r="C29" s="5" t="str">
        <v>Open deal missing close date</v>
      </c>
      <c r="D29" s="5" t="str">
        <v>High</v>
      </c>
      <c r="E29" s="11">
        <v>451</v>
      </c>
      <c r="F29" s="11"/>
      <c r="G29" s="5"/>
      <c r="H29" s="5" t="str">
        <v>Open deal missing close date reduces confidence in deal data and the operating processes that depend on it.</v>
      </c>
      <c r="I29" s="5" t="str">
        <v>Set a realistic close date in HubSpot.</v>
      </c>
      <c r="J29" s="5"/>
      <c r="K29" s="5" t="str">
        <v/>
      </c>
      <c r="L29" s="5" t="str">
        <v>audit_2026_07_28_full</v>
      </c>
      <c r="M29" s="14" t="str">
        <v>Needs review</v>
      </c>
      <c r="N29" s="14" t="str">
        <v/>
      </c>
      <c r="O29" s="15" t="str">
        <v/>
      </c>
      <c r="P29" s="14" t="str">
        <v/>
      </c>
    </row>
    <row r="30" ht="42" customHeight="1" spans="1:16" x14ac:dyDescent="0.25">
      <c r="A30" s="3" t="str">
        <v>DEAL-007</v>
      </c>
      <c r="B30" s="3" t="str">
        <v>Deal</v>
      </c>
      <c r="C30" s="3" t="str">
        <v>Missing company association</v>
      </c>
      <c r="D30" s="3" t="str">
        <v>High</v>
      </c>
      <c r="E30" s="8">
        <v>194</v>
      </c>
      <c r="F30" s="8"/>
      <c r="G30" s="3"/>
      <c r="H30" s="3" t="str">
        <v>Missing company association reduces confidence in deal data and the operating processes that depend on it.</v>
      </c>
      <c r="I30" s="3" t="str">
        <v>Review and associate the correct company in HubSpot.</v>
      </c>
      <c r="J30" s="3"/>
      <c r="K30" s="3" t="str">
        <v/>
      </c>
      <c r="L30" s="3" t="str">
        <v>audit_2026_07_28_full</v>
      </c>
      <c r="M30" s="14" t="str">
        <v>Needs review</v>
      </c>
      <c r="N30" s="14" t="str">
        <v/>
      </c>
      <c r="O30" s="15" t="str">
        <v/>
      </c>
      <c r="P30" s="14" t="str">
        <v/>
      </c>
    </row>
    <row r="31" ht="42" customHeight="1" spans="1:16" x14ac:dyDescent="0.25">
      <c r="A31" s="5" t="str">
        <v>DEAL-009</v>
      </c>
      <c r="B31" s="5" t="str">
        <v>Deal</v>
      </c>
      <c r="C31" s="5" t="str">
        <v>Stale open deal</v>
      </c>
      <c r="D31" s="5" t="str">
        <v>Medium</v>
      </c>
      <c r="E31" s="11">
        <v>608</v>
      </c>
      <c r="F31" s="11"/>
      <c r="G31" s="5"/>
      <c r="H31" s="5" t="str">
        <v>Stale open deal reduces confidence in deal data and the operating processes that depend on it.</v>
      </c>
      <c r="I31" s="5" t="str">
        <v>Review the deal stage, next step, and close date in HubSpot.</v>
      </c>
      <c r="J31" s="5"/>
      <c r="K31" s="5" t="str">
        <v/>
      </c>
      <c r="L31" s="5" t="str">
        <v>audit_2026_07_28_full</v>
      </c>
      <c r="M31" s="14" t="str">
        <v>Needs review</v>
      </c>
      <c r="N31" s="14" t="str">
        <v/>
      </c>
      <c r="O31" s="15" t="str">
        <v/>
      </c>
      <c r="P31" s="14" t="str">
        <v/>
      </c>
    </row>
    <row r="32" ht="42" customHeight="1" spans="1:16" x14ac:dyDescent="0.25">
      <c r="A32" s="3" t="str">
        <v>DEAL-010</v>
      </c>
      <c r="B32" s="3" t="str">
        <v>Deal</v>
      </c>
      <c r="C32" s="3" t="str">
        <v>Missing contact association</v>
      </c>
      <c r="D32" s="3" t="str">
        <v>High</v>
      </c>
      <c r="E32" s="8">
        <v>529</v>
      </c>
      <c r="F32" s="8">
        <v>5</v>
      </c>
      <c r="G32" s="3" t="str">
        <v>High severity · 529 affected results · rule DEAL-010</v>
      </c>
      <c r="H32" s="3" t="str">
        <v>Missing contact association reduces confidence in deal data and the operating processes that depend on it.</v>
      </c>
      <c r="I32" s="3" t="str">
        <v>Review and associate the relevant buying contact in HubSpot.</v>
      </c>
      <c r="J32" s="3"/>
      <c r="K32" s="3" t="str">
        <v/>
      </c>
      <c r="L32" s="3" t="str">
        <v>audit_2026_07_28_full</v>
      </c>
      <c r="M32" s="14" t="str">
        <v>Needs review</v>
      </c>
      <c r="N32" s="14" t="str">
        <v/>
      </c>
      <c r="O32" s="15" t="str">
        <v/>
      </c>
      <c r="P32" s="14" t="str">
        <v/>
      </c>
    </row>
    <row r="33" ht="42" customHeight="1" spans="1:16" x14ac:dyDescent="0.25">
      <c r="A33" s="5" t="str">
        <v>LEA-001</v>
      </c>
      <c r="B33" s="5" t="str">
        <v>Lead</v>
      </c>
      <c r="C33" s="5" t="str">
        <v>Unowned</v>
      </c>
      <c r="D33" s="5" t="str">
        <v>High</v>
      </c>
      <c r="E33" s="11">
        <v>118</v>
      </c>
      <c r="F33" s="11"/>
      <c r="G33" s="5"/>
      <c r="H33" s="5" t="str">
        <v>Unowned reduces confidence in lead data and the operating processes that depend on it.</v>
      </c>
      <c r="I33" s="5" t="str">
        <v>Review the candidate in HubSpot before making any change.</v>
      </c>
      <c r="J33" s="5"/>
      <c r="K33" s="5" t="str">
        <v/>
      </c>
      <c r="L33" s="5" t="str">
        <v>audit_2026_07_28_full</v>
      </c>
      <c r="M33" s="14" t="str">
        <v>Needs review</v>
      </c>
      <c r="N33" s="14" t="str">
        <v/>
      </c>
      <c r="O33" s="15" t="str">
        <v/>
      </c>
      <c r="P33" s="14" t="str">
        <v/>
      </c>
    </row>
    <row r="34" ht="42" customHeight="1" spans="1:16" x14ac:dyDescent="0.25">
      <c r="A34" s="3" t="str">
        <v>LEA-003</v>
      </c>
      <c r="B34" s="3" t="str">
        <v>Lead</v>
      </c>
      <c r="C34" s="3" t="str">
        <v>Stuck in New</v>
      </c>
      <c r="D34" s="3" t="str">
        <v>Medium</v>
      </c>
      <c r="E34" s="8">
        <v>66</v>
      </c>
      <c r="F34" s="8"/>
      <c r="G34" s="3"/>
      <c r="H34" s="3" t="str">
        <v>Stuck in New reduces confidence in lead data and the operating processes that depend on it.</v>
      </c>
      <c r="I34" s="3" t="str">
        <v>Review the candidate in HubSpot before making any change.</v>
      </c>
      <c r="J34" s="3"/>
      <c r="K34" s="3" t="str">
        <v/>
      </c>
      <c r="L34" s="3" t="str">
        <v>audit_2026_07_28_full</v>
      </c>
      <c r="M34" s="14" t="str">
        <v>Needs review</v>
      </c>
      <c r="N34" s="14" t="str">
        <v/>
      </c>
      <c r="O34" s="15" t="str">
        <v/>
      </c>
      <c r="P34" s="14" t="str">
        <v/>
      </c>
    </row>
    <row r="35" ht="42" customHeight="1" spans="1:16" x14ac:dyDescent="0.25">
      <c r="A35" s="5" t="str">
        <v>QUO-002</v>
      </c>
      <c r="B35" s="5" t="str">
        <v>Quote</v>
      </c>
      <c r="C35" s="5" t="str">
        <v>Stale draft</v>
      </c>
      <c r="D35" s="5" t="str">
        <v>Low</v>
      </c>
      <c r="E35" s="11">
        <v>142</v>
      </c>
      <c r="F35" s="11"/>
      <c r="G35" s="5"/>
      <c r="H35" s="5" t="str">
        <v>Stale draft reduces confidence in quote data and the operating processes that depend on it.</v>
      </c>
      <c r="I35" s="5" t="str">
        <v>Review the candidate in HubSpot before making any change.</v>
      </c>
      <c r="J35" s="5"/>
      <c r="K35" s="5" t="str">
        <v/>
      </c>
      <c r="L35" s="5" t="str">
        <v>audit_2026_07_28_full</v>
      </c>
      <c r="M35" s="14" t="str">
        <v>Needs review</v>
      </c>
      <c r="N35" s="14" t="str">
        <v/>
      </c>
      <c r="O35" s="15" t="str">
        <v/>
      </c>
      <c r="P35" s="14" t="str">
        <v/>
      </c>
    </row>
    <row r="36" ht="42" customHeight="1" spans="1:16" x14ac:dyDescent="0.25">
      <c r="A36" s="3" t="str">
        <v>QUO-003</v>
      </c>
      <c r="B36" s="3" t="str">
        <v>Quote</v>
      </c>
      <c r="C36" s="3" t="str">
        <v>No associated deal</v>
      </c>
      <c r="D36" s="3" t="str">
        <v>Medium</v>
      </c>
      <c r="E36" s="8">
        <v>87</v>
      </c>
      <c r="F36" s="8"/>
      <c r="G36" s="3"/>
      <c r="H36" s="3" t="str">
        <v>No associated deal reduces confidence in quote data and the operating processes that depend on it.</v>
      </c>
      <c r="I36" s="3" t="str">
        <v>Review the candidate in HubSpot before making any change.</v>
      </c>
      <c r="J36" s="3"/>
      <c r="K36" s="3" t="str">
        <v/>
      </c>
      <c r="L36" s="3" t="str">
        <v>audit_2026_07_28_full</v>
      </c>
      <c r="M36" s="14" t="str">
        <v>Needs review</v>
      </c>
      <c r="N36" s="14" t="str">
        <v/>
      </c>
      <c r="O36" s="15" t="str">
        <v/>
      </c>
      <c r="P36" s="14" t="str">
        <v/>
      </c>
    </row>
    <row r="37" ht="42" customHeight="1" spans="1:16" x14ac:dyDescent="0.25">
      <c r="A37" s="5" t="str">
        <v>TSK-002</v>
      </c>
      <c r="B37" s="5" t="str">
        <v>Task</v>
      </c>
      <c r="C37" s="5" t="str">
        <v>Unassigned open task</v>
      </c>
      <c r="D37" s="5" t="str">
        <v>Medium</v>
      </c>
      <c r="E37" s="11">
        <v>215</v>
      </c>
      <c r="F37" s="11"/>
      <c r="G37" s="5"/>
      <c r="H37" s="5" t="str">
        <v>Unassigned open task reduces confidence in task data and the operating processes that depend on it.</v>
      </c>
      <c r="I37" s="5" t="str">
        <v>Review the candidate in HubSpot before making any change.</v>
      </c>
      <c r="J37" s="5"/>
      <c r="K37" s="5" t="str">
        <v/>
      </c>
      <c r="L37" s="5" t="str">
        <v>audit_2026_07_28_full</v>
      </c>
      <c r="M37" s="14" t="str">
        <v>Needs review</v>
      </c>
      <c r="N37" s="14" t="str">
        <v/>
      </c>
      <c r="O37" s="15" t="str">
        <v/>
      </c>
      <c r="P37" s="14" t="str">
        <v/>
      </c>
    </row>
    <row r="38" ht="42" customHeight="1" spans="1:16" x14ac:dyDescent="0.25">
      <c r="A38" s="3" t="str">
        <v>MTG-002</v>
      </c>
      <c r="B38" s="3" t="str">
        <v>Meeting</v>
      </c>
      <c r="C38" s="3" t="str">
        <v>Upcoming meeting without contact</v>
      </c>
      <c r="D38" s="3" t="str">
        <v>Low</v>
      </c>
      <c r="E38" s="8">
        <v>96</v>
      </c>
      <c r="F38" s="8"/>
      <c r="G38" s="3"/>
      <c r="H38" s="3" t="str">
        <v>Upcoming meeting without contact reduces confidence in meeting data and the operating processes that depend on it.</v>
      </c>
      <c r="I38" s="3" t="str">
        <v>Review the candidate in HubSpot before making any change.</v>
      </c>
      <c r="J38" s="3"/>
      <c r="K38" s="3" t="str">
        <v/>
      </c>
      <c r="L38" s="3" t="str">
        <v>audit_2026_07_28_full</v>
      </c>
      <c r="M38" s="14" t="str">
        <v>Needs review</v>
      </c>
      <c r="N38" s="14" t="str">
        <v/>
      </c>
      <c r="O38" s="15" t="str">
        <v/>
      </c>
      <c r="P38" s="14" t="str">
        <v/>
      </c>
    </row>
    <row r="39" ht="42" customHeight="1" spans="1:16" x14ac:dyDescent="0.25">
      <c r="A39" s="5" t="str">
        <v>CAL-001</v>
      </c>
      <c r="B39" s="5" t="str">
        <v>Call</v>
      </c>
      <c r="C39" s="5" t="str">
        <v>Completed call without disposition</v>
      </c>
      <c r="D39" s="5" t="str">
        <v>Low</v>
      </c>
      <c r="E39" s="11">
        <v>384</v>
      </c>
      <c r="F39" s="11"/>
      <c r="G39" s="5"/>
      <c r="H39" s="5" t="str">
        <v>Completed call without disposition reduces confidence in call data and the operating processes that depend on it.</v>
      </c>
      <c r="I39" s="5" t="str">
        <v>Review the candidate in HubSpot before making any change.</v>
      </c>
      <c r="J39" s="5"/>
      <c r="K39" s="5" t="str">
        <v/>
      </c>
      <c r="L39" s="5" t="str">
        <v>audit_2026_07_28_full</v>
      </c>
      <c r="M39" s="14" t="str">
        <v>Needs review</v>
      </c>
      <c r="N39" s="14" t="str">
        <v/>
      </c>
      <c r="O39" s="15" t="str">
        <v/>
      </c>
      <c r="P39" s="14" t="str">
        <v/>
      </c>
    </row>
    <row r="40" ht="42" customHeight="1" spans="1:16" x14ac:dyDescent="0.25">
      <c r="A40" s="3" t="str">
        <v>PRD-001</v>
      </c>
      <c r="B40" s="3" t="str">
        <v>Product</v>
      </c>
      <c r="C40" s="3" t="str">
        <v>Missing price</v>
      </c>
      <c r="D40" s="3" t="str">
        <v>Medium</v>
      </c>
      <c r="E40" s="8">
        <v>148</v>
      </c>
      <c r="F40" s="8"/>
      <c r="G40" s="3"/>
      <c r="H40" s="3" t="str">
        <v>Missing price reduces confidence in product data and the operating processes that depend on it.</v>
      </c>
      <c r="I40" s="3" t="str">
        <v>Review the candidate in HubSpot before making any change.</v>
      </c>
      <c r="J40" s="3"/>
      <c r="K40" s="3" t="str">
        <v/>
      </c>
      <c r="L40" s="3" t="str">
        <v>audit_2026_07_28_full</v>
      </c>
      <c r="M40" s="14" t="str">
        <v>Needs review</v>
      </c>
      <c r="N40" s="14" t="str">
        <v/>
      </c>
      <c r="O40" s="15" t="str">
        <v/>
      </c>
      <c r="P40" s="14" t="str">
        <v/>
      </c>
    </row>
    <row r="41" ht="42" customHeight="1" spans="1:16" x14ac:dyDescent="0.25">
      <c r="A41" s="5" t="str">
        <v>LIN-002</v>
      </c>
      <c r="B41" s="5" t="str">
        <v>Line item</v>
      </c>
      <c r="C41" s="5" t="str">
        <v>Not linked to catalogue</v>
      </c>
      <c r="D41" s="5" t="str">
        <v>Low</v>
      </c>
      <c r="E41" s="11">
        <v>280</v>
      </c>
      <c r="F41" s="11"/>
      <c r="G41" s="5"/>
      <c r="H41" s="5" t="str">
        <v>Not linked to catalogue reduces confidence in line item data and the operating processes that depend on it.</v>
      </c>
      <c r="I41" s="5" t="str">
        <v>Review the candidate in HubSpot before making any change.</v>
      </c>
      <c r="J41" s="5"/>
      <c r="K41" s="5" t="str">
        <v/>
      </c>
      <c r="L41" s="5" t="str">
        <v>audit_2026_07_28_full</v>
      </c>
      <c r="M41" s="14" t="str">
        <v>Needs review</v>
      </c>
      <c r="N41" s="14" t="str">
        <v/>
      </c>
      <c r="O41" s="15" t="str">
        <v/>
      </c>
      <c r="P41" s="14" t="str">
        <v/>
      </c>
    </row>
    <row r="42" ht="42" customHeight="1" spans="1:16" x14ac:dyDescent="0.25">
      <c r="A42" s="3" t="str">
        <v>LIN-003</v>
      </c>
      <c r="B42" s="3" t="str">
        <v>Line item</v>
      </c>
      <c r="C42" s="3" t="str">
        <v>Missing price</v>
      </c>
      <c r="D42" s="3" t="str">
        <v>Low</v>
      </c>
      <c r="E42" s="8">
        <v>165</v>
      </c>
      <c r="F42" s="8"/>
      <c r="G42" s="3"/>
      <c r="H42" s="3" t="str">
        <v>Missing price reduces confidence in line item data and the operating processes that depend on it.</v>
      </c>
      <c r="I42" s="3" t="str">
        <v>Review the candidate in HubSpot before making any change.</v>
      </c>
      <c r="J42" s="3"/>
      <c r="K42" s="3" t="str">
        <v/>
      </c>
      <c r="L42" s="3" t="str">
        <v>audit_2026_07_28_full</v>
      </c>
      <c r="M42" s="14" t="str">
        <v>Needs review</v>
      </c>
      <c r="N42" s="14" t="str">
        <v/>
      </c>
      <c r="O42" s="15" t="str">
        <v/>
      </c>
      <c r="P42" s="14" t="str">
        <v/>
      </c>
    </row>
    <row r="43" ht="42" customHeight="1" spans="1:16" x14ac:dyDescent="0.25">
      <c r="A43" s="5" t="str">
        <v>GOA-001</v>
      </c>
      <c r="B43" s="5" t="str">
        <v>Goal</v>
      </c>
      <c r="C43" s="5" t="str">
        <v>Missing owner</v>
      </c>
      <c r="D43" s="5" t="str">
        <v>Medium</v>
      </c>
      <c r="E43" s="11">
        <v>14</v>
      </c>
      <c r="F43" s="11"/>
      <c r="G43" s="5"/>
      <c r="H43" s="5" t="str">
        <v>Missing owner reduces confidence in goal data and the operating processes that depend on it.</v>
      </c>
      <c r="I43" s="5" t="str">
        <v>Review the candidate in HubSpot before making any change.</v>
      </c>
      <c r="J43" s="5"/>
      <c r="K43" s="5" t="str">
        <v/>
      </c>
      <c r="L43" s="5" t="str">
        <v>audit_2026_07_28_full</v>
      </c>
      <c r="M43" s="14" t="str">
        <v>Needs review</v>
      </c>
      <c r="N43" s="14" t="str">
        <v/>
      </c>
      <c r="O43" s="15" t="str">
        <v/>
      </c>
      <c r="P43" s="14" t="str">
        <v/>
      </c>
    </row>
    <row r="44" ht="42" customHeight="1" spans="1:16" x14ac:dyDescent="0.25">
      <c r="A44" s="3" t="str">
        <v>LST-001</v>
      </c>
      <c r="B44" s="3" t="str">
        <v>List</v>
      </c>
      <c r="C44" s="3" t="str">
        <v>Empty list</v>
      </c>
      <c r="D44" s="3" t="str">
        <v>Low</v>
      </c>
      <c r="E44" s="8">
        <v>48</v>
      </c>
      <c r="F44" s="8"/>
      <c r="G44" s="3"/>
      <c r="H44" s="3" t="str">
        <v>Empty list reduces confidence in list data and the operating processes that depend on it.</v>
      </c>
      <c r="I44" s="3" t="str">
        <v>Review the candidate in HubSpot before making any change.</v>
      </c>
      <c r="J44" s="3"/>
      <c r="K44" s="3" t="str">
        <v/>
      </c>
      <c r="L44" s="3" t="str">
        <v>audit_2026_07_28_full</v>
      </c>
      <c r="M44" s="14" t="str">
        <v>Needs review</v>
      </c>
      <c r="N44" s="14" t="str">
        <v/>
      </c>
      <c r="O44" s="15" t="str">
        <v/>
      </c>
      <c r="P44" s="14" t="str">
        <v/>
      </c>
    </row>
    <row r="45" ht="42" customHeight="1" spans="1:16" x14ac:dyDescent="0.25">
      <c r="A45" s="5" t="str">
        <v>CAM-001</v>
      </c>
      <c r="B45" s="5" t="str">
        <v>Campaign</v>
      </c>
      <c r="C45" s="5" t="str">
        <v>Long-finished campaign or missing dates</v>
      </c>
      <c r="D45" s="5" t="str">
        <v>Low</v>
      </c>
      <c r="E45" s="11">
        <v>22</v>
      </c>
      <c r="F45" s="11"/>
      <c r="G45" s="5"/>
      <c r="H45" s="5" t="str">
        <v>Long-finished campaign or missing dates reduces confidence in campaign data and the operating processes that depend on it.</v>
      </c>
      <c r="I45" s="5" t="str">
        <v>Review the candidate in HubSpot before making any change.</v>
      </c>
      <c r="J45" s="5"/>
      <c r="K45" s="5" t="str">
        <v/>
      </c>
      <c r="L45" s="5" t="str">
        <v>audit_2026_07_28_full</v>
      </c>
      <c r="M45" s="14" t="str">
        <v>Needs review</v>
      </c>
      <c r="N45" s="14" t="str">
        <v/>
      </c>
      <c r="O45" s="15" t="str">
        <v/>
      </c>
      <c r="P45" s="14" t="str">
        <v/>
      </c>
    </row>
    <row r="46" ht="42" customHeight="1" spans="1:16" x14ac:dyDescent="0.25">
      <c r="A46" s="3" t="str">
        <v>WFL-001</v>
      </c>
      <c r="B46" s="3" t="str">
        <v>Workflow</v>
      </c>
      <c r="C46" s="3" t="str">
        <v>Disabled workflow</v>
      </c>
      <c r="D46" s="3" t="str">
        <v>Low</v>
      </c>
      <c r="E46" s="8">
        <v>9</v>
      </c>
      <c r="F46" s="8"/>
      <c r="G46" s="3"/>
      <c r="H46" s="3" t="str">
        <v>Disabled workflow reduces confidence in workflow data and the operating processes that depend on it.</v>
      </c>
      <c r="I46" s="3" t="str">
        <v>Review the candidate in HubSpot before making any change.</v>
      </c>
      <c r="J46" s="3"/>
      <c r="K46" s="3" t="str">
        <v/>
      </c>
      <c r="L46" s="3" t="str">
        <v>audit_2026_07_28_full</v>
      </c>
      <c r="M46" s="14" t="str">
        <v>Needs review</v>
      </c>
      <c r="N46" s="14" t="str">
        <v/>
      </c>
      <c r="O46" s="15" t="str">
        <v/>
      </c>
      <c r="P46" s="14" t="str">
        <v/>
      </c>
    </row>
    <row r="47" ht="42" customHeight="1" spans="1:16" x14ac:dyDescent="0.25">
      <c r="A47" s="5" t="str">
        <v>WFL-003</v>
      </c>
      <c r="B47" s="5" t="str">
        <v>Workflow</v>
      </c>
      <c r="C47" s="5" t="str">
        <v>Duplicate workflow name</v>
      </c>
      <c r="D47" s="5" t="str">
        <v>Low</v>
      </c>
      <c r="E47" s="11">
        <v>6</v>
      </c>
      <c r="F47" s="11"/>
      <c r="G47" s="5"/>
      <c r="H47" s="5" t="str">
        <v>Duplicate workflow name reduces confidence in workflow data and the operating processes that depend on it.</v>
      </c>
      <c r="I47" s="5" t="str">
        <v>Review the candidate in HubSpot before making any change.</v>
      </c>
      <c r="J47" s="5"/>
      <c r="K47" s="5" t="str">
        <v/>
      </c>
      <c r="L47" s="5" t="str">
        <v>audit_2026_07_28_full</v>
      </c>
      <c r="M47" s="14" t="str">
        <v>Needs review</v>
      </c>
      <c r="N47" s="14" t="str">
        <v/>
      </c>
      <c r="O47" s="15" t="str">
        <v/>
      </c>
      <c r="P47" s="14" t="str">
        <v/>
      </c>
    </row>
  </sheetData>
  <autoFilter ref="A1:P47"/>
  <conditionalFormatting sqref="D2:D47">
    <cfRule type="cellIs" dxfId="4" priority="1" operator="equal">
      <formula>"Critical"</formula>
    </cfRule>
    <cfRule type="cellIs" dxfId="5" priority="2" operator="equal">
      <formula>"High"</formula>
    </cfRule>
    <cfRule type="cellIs" dxfId="6" priority="3" operator="equal">
      <formula>"Medium"</formula>
    </cfRule>
    <cfRule type="cellIs" dxfId="7" priority="4" operator="equal">
      <formula>"Low"</formula>
    </cfRule>
  </conditionalFormatting>
  <dataValidations count="2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M10:M47">
      <formula1>"Needs review,Accepted,False positive,Resolved externally"</formula1>
    </dataValidation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M2:M47">
      <formula1>"Needs review,Accepted,False positive,Resolved externally"</formula1>
    </dataValidation>
  </dataValidations>
  <sheetProtection sheet="1" sort="0" autoFilter="0" algorithmName="SHA-512" hashValue="Y6115J0hyiP8lLz/0rsXX9fJnpnSGbCPL8I2LA7kBsufLkxvcL+JUiZQ+St0r+GYX3/PKd1attebX8UThDH6Iw==" saltValue="hA8YbN0kKkSu4Ld8VWHjrA==" spinCount="100000"/>
  <pageMargins left="0.25" right="0.25" top="0.5" bottom="0.5" header="0.2" footer="0.2"/>
  <pageSetup orientation="landscape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8" customWidth="1"/>
    <col min="2" max="2" width="32" customWidth="1"/>
    <col min="3" max="3" width="20" customWidth="1"/>
    <col min="4" max="4" width="34" customWidth="1"/>
    <col min="5" max="5" width="18" customWidth="1"/>
    <col min="6" max="6" width="52" customWidth="1"/>
    <col min="7" max="9" width="16" customWidth="1"/>
    <col min="10" max="10" width="28" customWidth="1"/>
    <col min="11" max="11" width="18" customWidth="1"/>
    <col min="12" max="13" width="12" customWidth="1"/>
    <col min="14" max="14" width="14" customWidth="1"/>
    <col min="15" max="15" width="12" customWidth="1"/>
    <col min="16" max="16" width="14" customWidth="1"/>
    <col min="17" max="17" width="18" customWidth="1"/>
    <col min="18" max="18" width="22" customWidth="1"/>
    <col min="19" max="20" width="20" customWidth="1"/>
    <col min="21" max="21" width="29" customWidth="1"/>
    <col min="22" max="22" width="20" customWidth="1"/>
    <col min="23" max="23" width="36" customWidth="1"/>
    <col min="24" max="24" width="24" customWidth="1"/>
    <col min="25" max="25" width="18" customWidth="1"/>
    <col min="26" max="26" width="14" customWidth="1"/>
    <col min="27" max="27" width="27" customWidth="1"/>
    <col min="28" max="28" width="24" customWidth="1"/>
    <col min="29" max="29" width="16" customWidth="1"/>
    <col min="30" max="30" width="44" customWidth="1"/>
  </cols>
  <sheetData>
    <row r="1" ht="34" customHeight="1" spans="1:30" x14ac:dyDescent="0.25">
      <c r="A1" s="1" t="str">
        <v>Record ID</v>
      </c>
      <c r="B1" s="1" t="str">
        <v>Record label</v>
      </c>
      <c r="C1" s="1" t="str">
        <v>HubSpot URL</v>
      </c>
      <c r="D1" s="1" t="str">
        <v>Issue codes</v>
      </c>
      <c r="E1" s="1" t="str">
        <v>Highest severity</v>
      </c>
      <c r="F1" s="1" t="str">
        <v>Recommended actions</v>
      </c>
      <c r="G1" s="1" t="str">
        <v>Missing email</v>
      </c>
      <c r="H1" s="1" t="str">
        <v>Missing phone</v>
      </c>
      <c r="I1" s="1" t="str">
        <v>Missing owner</v>
      </c>
      <c r="J1" s="1" t="str">
        <v>Missing company association</v>
      </c>
      <c r="K1" s="1" t="str">
        <v>Missing lifecycle</v>
      </c>
      <c r="L1" s="1" t="str">
        <v>Stale</v>
      </c>
      <c r="M1" s="1" t="str">
        <v>Bounced</v>
      </c>
      <c r="N1" s="1" t="str">
        <v>Opted out</v>
      </c>
      <c r="O1" s="1" t="str">
        <v>Ghost</v>
      </c>
      <c r="P1" s="1" t="str">
        <v>Role email</v>
      </c>
      <c r="Q1" s="1" t="str">
        <v>Missing job title</v>
      </c>
      <c r="R1" s="1" t="str">
        <v>Missing LinkedIn URL</v>
      </c>
      <c r="S1" s="1" t="str">
        <v>Seniority derivable</v>
      </c>
      <c r="T1" s="1" t="str">
        <v>Job change flagged</v>
      </c>
      <c r="U1" s="1" t="str">
        <v>Probable employer from title</v>
      </c>
      <c r="V1" s="1" t="str">
        <v>Multiple companies</v>
      </c>
      <c r="W1" s="1" t="str">
        <v>Associated companies</v>
      </c>
      <c r="X1" s="1" t="str">
        <v>Marketing never engaged</v>
      </c>
      <c r="Y1" s="1" t="str">
        <v>Missing name part</v>
      </c>
      <c r="Z1" s="1" t="str">
        <v>Issue count</v>
      </c>
      <c r="AA1" s="1" t="str">
        <v>Review decision (local only)</v>
      </c>
      <c r="AB1" s="1" t="str">
        <v>Implementation owner</v>
      </c>
      <c r="AC1" s="1" t="str">
        <v>Target date</v>
      </c>
      <c r="AD1" s="1" t="str">
        <v>Notes</v>
      </c>
    </row>
    <row r="2" ht="48" customHeight="1" spans="1:30" x14ac:dyDescent="0.25">
      <c r="A2" s="3" t="str">
        <v>1001</v>
      </c>
      <c r="B2" s="3" t="str">
        <v>Alex Morgan</v>
      </c>
      <c r="C2" s="16" t="str">
        <v>Open in HubSpot</v>
      </c>
      <c r="D2" s="3" t="str">
        <v>CNT-002, CNT-003, CNT-006</v>
      </c>
      <c r="E2" s="3" t="str">
        <v>High</v>
      </c>
      <c r="F2" s="3" t="str">
        <v>Confirm a phone number in HubSpot when operationally required. | Review ownership and routing in HubSpot. | Validate the contact before updating or archiving it in HubSpot.</v>
      </c>
      <c r="G2" s="3" t="b">
        <v>0</v>
      </c>
      <c r="H2" s="3" t="b">
        <v>1</v>
      </c>
      <c r="I2" s="3" t="b">
        <v>1</v>
      </c>
      <c r="J2" s="3" t="b">
        <v>0</v>
      </c>
      <c r="K2" s="3" t="b">
        <v>0</v>
      </c>
      <c r="L2" s="3" t="b">
        <v>1</v>
      </c>
      <c r="M2" s="3" t="b">
        <v>0</v>
      </c>
      <c r="N2" s="3" t="b">
        <v>0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8">
        <v>3</v>
      </c>
      <c r="AA2" s="14" t="str">
        <v>Needs review</v>
      </c>
      <c r="AB2" s="14" t="str">
        <v/>
      </c>
      <c r="AC2" s="15" t="str">
        <v/>
      </c>
      <c r="AD2" s="14" t="str">
        <v/>
      </c>
    </row>
    <row r="3" ht="48" customHeight="1" spans="1:30" x14ac:dyDescent="0.25">
      <c r="A3" s="5" t="str">
        <v>1002</v>
      </c>
      <c r="B3" s="5" t="str">
        <v>Jamie Rivera</v>
      </c>
      <c r="C3" s="17" t="str">
        <v>Open in HubSpot</v>
      </c>
      <c r="D3" s="5" t="str">
        <v>CNT-004, CNT-005, CNT-011</v>
      </c>
      <c r="E3" s="5" t="str">
        <v>High</v>
      </c>
      <c r="F3" s="5" t="str">
        <v>Review the journey and assign the appropriate lifecycle stage in HubSpot. | Review and associate the correct company in HubSpot. | Review deliverability and suppress or correct the address in HubSpot.</v>
      </c>
      <c r="G3" s="5" t="b">
        <v>0</v>
      </c>
      <c r="H3" s="5" t="b">
        <v>0</v>
      </c>
      <c r="I3" s="5" t="b">
        <v>0</v>
      </c>
      <c r="J3" s="5" t="b">
        <v>1</v>
      </c>
      <c r="K3" s="5" t="b">
        <v>1</v>
      </c>
      <c r="L3" s="5" t="b">
        <v>0</v>
      </c>
      <c r="M3" s="5" t="b">
        <v>1</v>
      </c>
      <c r="N3" s="5" t="b">
        <v>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1">
        <v>3</v>
      </c>
      <c r="AA3" s="14" t="str">
        <v>Needs review</v>
      </c>
      <c r="AB3" s="14" t="str">
        <v/>
      </c>
      <c r="AC3" s="15" t="str">
        <v/>
      </c>
      <c r="AD3" s="14" t="str">
        <v/>
      </c>
    </row>
    <row r="4" ht="48" customHeight="1" spans="1:30" x14ac:dyDescent="0.25">
      <c r="A4" s="3" t="str">
        <v>1003</v>
      </c>
      <c r="B4" s="3" t="str">
        <v>Taylor Chen</v>
      </c>
      <c r="C4" s="16" t="str">
        <v>Open in HubSpot</v>
      </c>
      <c r="D4" s="3" t="str">
        <v>CNT-001</v>
      </c>
      <c r="E4" s="3" t="str">
        <v>Medium</v>
      </c>
      <c r="F4" s="3" t="str">
        <v>Confirm a valid business email in HubSpot after human review.</v>
      </c>
      <c r="G4" s="3" t="b">
        <v>1</v>
      </c>
      <c r="H4" s="3" t="b">
        <v>0</v>
      </c>
      <c r="I4" s="3" t="b">
        <v>0</v>
      </c>
      <c r="J4" s="3" t="b">
        <v>0</v>
      </c>
      <c r="K4" s="3" t="b">
        <v>0</v>
      </c>
      <c r="L4" s="3" t="b">
        <v>0</v>
      </c>
      <c r="M4" s="3" t="b">
        <v>0</v>
      </c>
      <c r="N4" s="3" t="b">
        <v>0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8">
        <v>1</v>
      </c>
      <c r="AA4" s="14" t="str">
        <v>Needs review</v>
      </c>
      <c r="AB4" s="14" t="str">
        <v/>
      </c>
      <c r="AC4" s="15" t="str">
        <v/>
      </c>
      <c r="AD4" s="14" t="str">
        <v/>
      </c>
    </row>
    <row r="5" ht="48" customHeight="1" spans="1:30" x14ac:dyDescent="0.25">
      <c r="A5" s="5" t="str">
        <v>1004</v>
      </c>
      <c r="B5" s="5" t="str">
        <v>Synthetic contact 004</v>
      </c>
      <c r="C5" s="17" t="str">
        <v>Open in HubSpot</v>
      </c>
      <c r="D5" s="5" t="str">
        <v>CNT-006</v>
      </c>
      <c r="E5" s="5" t="str">
        <v>Low</v>
      </c>
      <c r="F5" s="5" t="str">
        <v>Validate the contact before updating or archiving it in HubSpot.</v>
      </c>
      <c r="G5" s="5" t="b">
        <v>0</v>
      </c>
      <c r="H5" s="5" t="b">
        <v>0</v>
      </c>
      <c r="I5" s="5" t="b">
        <v>0</v>
      </c>
      <c r="J5" s="5" t="b">
        <v>0</v>
      </c>
      <c r="K5" s="5" t="b">
        <v>0</v>
      </c>
      <c r="L5" s="5" t="b">
        <v>1</v>
      </c>
      <c r="M5" s="5" t="b">
        <v>0</v>
      </c>
      <c r="N5" s="5" t="b">
        <v>0</v>
      </c>
      <c r="O5" s="5" t="b">
        <v>0</v>
      </c>
      <c r="P5" s="5" t="b">
        <v>0</v>
      </c>
      <c r="Q5" s="5" t="b">
        <v>0</v>
      </c>
      <c r="R5" s="5" t="b">
        <v>0</v>
      </c>
      <c r="S5" s="5" t="b">
        <v>0</v>
      </c>
      <c r="T5" s="5" t="b">
        <v>0</v>
      </c>
      <c r="U5" s="5"/>
      <c r="V5" s="5" t="b">
        <v>0</v>
      </c>
      <c r="W5" s="5"/>
      <c r="X5" s="5" t="b">
        <v>0</v>
      </c>
      <c r="Y5" s="5" t="b">
        <v>0</v>
      </c>
      <c r="Z5" s="11">
        <v>1</v>
      </c>
      <c r="AA5" s="14" t="str">
        <v>Needs review</v>
      </c>
      <c r="AB5" s="14" t="str">
        <v/>
      </c>
      <c r="AC5" s="15" t="str">
        <v/>
      </c>
      <c r="AD5" s="14" t="str">
        <v/>
      </c>
    </row>
    <row r="6" ht="48" customHeight="1" spans="1:30" x14ac:dyDescent="0.25">
      <c r="A6" s="3" t="str">
        <v>1005</v>
      </c>
      <c r="B6" s="3" t="str">
        <v>Synthetic contact 005</v>
      </c>
      <c r="C6" s="16" t="str">
        <v>Open in HubSpot</v>
      </c>
      <c r="D6" s="3" t="str">
        <v>CNT-016</v>
      </c>
      <c r="E6" s="3" t="str">
        <v>Low</v>
      </c>
      <c r="F6" s="3" t="str">
        <v>Add a verified profile URL in HubSpot when available.</v>
      </c>
      <c r="G6" s="3" t="b">
        <v>0</v>
      </c>
      <c r="H6" s="3" t="b">
        <v>0</v>
      </c>
      <c r="I6" s="3" t="b">
        <v>0</v>
      </c>
      <c r="J6" s="3" t="b">
        <v>0</v>
      </c>
      <c r="K6" s="3" t="b">
        <v>0</v>
      </c>
      <c r="L6" s="3" t="b">
        <v>0</v>
      </c>
      <c r="M6" s="3" t="b">
        <v>0</v>
      </c>
      <c r="N6" s="3" t="b">
        <v>0</v>
      </c>
      <c r="O6" s="3" t="b">
        <v>0</v>
      </c>
      <c r="P6" s="3" t="b">
        <v>0</v>
      </c>
      <c r="Q6" s="3" t="b">
        <v>0</v>
      </c>
      <c r="R6" s="3" t="b">
        <v>1</v>
      </c>
      <c r="S6" s="3" t="b">
        <v>0</v>
      </c>
      <c r="T6" s="3" t="b">
        <v>0</v>
      </c>
      <c r="U6" s="3"/>
      <c r="V6" s="3" t="b">
        <v>0</v>
      </c>
      <c r="W6" s="3"/>
      <c r="X6" s="3" t="b">
        <v>0</v>
      </c>
      <c r="Y6" s="3" t="b">
        <v>0</v>
      </c>
      <c r="Z6" s="8">
        <v>1</v>
      </c>
      <c r="AA6" s="14" t="str">
        <v>Needs review</v>
      </c>
      <c r="AB6" s="14" t="str">
        <v/>
      </c>
      <c r="AC6" s="15" t="str">
        <v/>
      </c>
      <c r="AD6" s="14" t="str">
        <v/>
      </c>
    </row>
    <row r="7" ht="48" customHeight="1" spans="1:30" x14ac:dyDescent="0.25">
      <c r="A7" s="5" t="str">
        <v>1006</v>
      </c>
      <c r="B7" s="5" t="str">
        <v>Synthetic contact 006</v>
      </c>
      <c r="C7" s="17" t="str">
        <v>Open in HubSpot</v>
      </c>
      <c r="D7" s="5" t="str">
        <v>CNT-002, CNT-015</v>
      </c>
      <c r="E7" s="5" t="str">
        <v>Low</v>
      </c>
      <c r="F7" s="5" t="str">
        <v>Confirm a phone number in HubSpot when operationally required. | Confirm the current role in HubSpot when relevant.</v>
      </c>
      <c r="G7" s="5" t="b">
        <v>0</v>
      </c>
      <c r="H7" s="5" t="b">
        <v>1</v>
      </c>
      <c r="I7" s="5" t="b">
        <v>0</v>
      </c>
      <c r="J7" s="5" t="b">
        <v>0</v>
      </c>
      <c r="K7" s="5" t="b">
        <v>0</v>
      </c>
      <c r="L7" s="5" t="b">
        <v>0</v>
      </c>
      <c r="M7" s="5" t="b">
        <v>0</v>
      </c>
      <c r="N7" s="5" t="b">
        <v>0</v>
      </c>
      <c r="O7" s="5" t="b">
        <v>0</v>
      </c>
      <c r="P7" s="5" t="b">
        <v>0</v>
      </c>
      <c r="Q7" s="5" t="b">
        <v>1</v>
      </c>
      <c r="R7" s="5" t="b">
        <v>0</v>
      </c>
      <c r="S7" s="5" t="b">
        <v>0</v>
      </c>
      <c r="T7" s="5" t="b">
        <v>0</v>
      </c>
      <c r="U7" s="5"/>
      <c r="V7" s="5" t="b">
        <v>0</v>
      </c>
      <c r="W7" s="5"/>
      <c r="X7" s="5" t="b">
        <v>0</v>
      </c>
      <c r="Y7" s="5" t="b">
        <v>0</v>
      </c>
      <c r="Z7" s="11">
        <v>2</v>
      </c>
      <c r="AA7" s="14" t="str">
        <v>Needs review</v>
      </c>
      <c r="AB7" s="14" t="str">
        <v/>
      </c>
      <c r="AC7" s="15" t="str">
        <v/>
      </c>
      <c r="AD7" s="14" t="str">
        <v/>
      </c>
    </row>
    <row r="8" ht="48" customHeight="1" spans="1:30" x14ac:dyDescent="0.25">
      <c r="A8" s="3" t="str">
        <v>1007</v>
      </c>
      <c r="B8" s="3" t="str">
        <v>Synthetic contact 007</v>
      </c>
      <c r="C8" s="16" t="str">
        <v>Open in HubSpot</v>
      </c>
      <c r="D8" s="3" t="str">
        <v>CNT-003</v>
      </c>
      <c r="E8" s="3" t="str">
        <v>High</v>
      </c>
      <c r="F8" s="3" t="str">
        <v>Review ownership and routing in HubSpot.</v>
      </c>
      <c r="G8" s="3" t="b">
        <v>0</v>
      </c>
      <c r="H8" s="3" t="b">
        <v>0</v>
      </c>
      <c r="I8" s="3" t="b">
        <v>1</v>
      </c>
      <c r="J8" s="3" t="b">
        <v>0</v>
      </c>
      <c r="K8" s="3" t="b">
        <v>0</v>
      </c>
      <c r="L8" s="3" t="b">
        <v>0</v>
      </c>
      <c r="M8" s="3" t="b">
        <v>0</v>
      </c>
      <c r="N8" s="3" t="b">
        <v>0</v>
      </c>
      <c r="O8" s="3" t="b">
        <v>0</v>
      </c>
      <c r="P8" s="3" t="b">
        <v>0</v>
      </c>
      <c r="Q8" s="3" t="b">
        <v>0</v>
      </c>
      <c r="R8" s="3" t="b">
        <v>0</v>
      </c>
      <c r="S8" s="3" t="b">
        <v>0</v>
      </c>
      <c r="T8" s="3" t="b">
        <v>0</v>
      </c>
      <c r="U8" s="3"/>
      <c r="V8" s="3" t="b">
        <v>0</v>
      </c>
      <c r="W8" s="3"/>
      <c r="X8" s="3" t="b">
        <v>0</v>
      </c>
      <c r="Y8" s="3" t="b">
        <v>0</v>
      </c>
      <c r="Z8" s="8">
        <v>1</v>
      </c>
      <c r="AA8" s="14" t="str">
        <v>Needs review</v>
      </c>
      <c r="AB8" s="14" t="str">
        <v/>
      </c>
      <c r="AC8" s="15" t="str">
        <v/>
      </c>
      <c r="AD8" s="14" t="str">
        <v/>
      </c>
    </row>
    <row r="9" ht="48" customHeight="1" spans="1:30" x14ac:dyDescent="0.25">
      <c r="A9" s="5" t="str">
        <v>1008</v>
      </c>
      <c r="B9" s="5" t="str">
        <v>Synthetic contact 008</v>
      </c>
      <c r="C9" s="17" t="str">
        <v>Open in HubSpot</v>
      </c>
      <c r="D9" s="5" t="str">
        <v>CNT-004, CNT-006</v>
      </c>
      <c r="E9" s="5" t="str">
        <v>Medium</v>
      </c>
      <c r="F9" s="5" t="str">
        <v>Review the journey and assign the appropriate lifecycle stage in HubSpot. | Validate the contact before updating or archiving it in HubSpot.</v>
      </c>
      <c r="G9" s="5" t="b">
        <v>0</v>
      </c>
      <c r="H9" s="5" t="b">
        <v>0</v>
      </c>
      <c r="I9" s="5" t="b">
        <v>0</v>
      </c>
      <c r="J9" s="5" t="b">
        <v>0</v>
      </c>
      <c r="K9" s="5" t="b">
        <v>1</v>
      </c>
      <c r="L9" s="5" t="b">
        <v>1</v>
      </c>
      <c r="M9" s="5" t="b">
        <v>0</v>
      </c>
      <c r="N9" s="5" t="b">
        <v>0</v>
      </c>
      <c r="O9" s="5" t="b">
        <v>0</v>
      </c>
      <c r="P9" s="5" t="b">
        <v>0</v>
      </c>
      <c r="Q9" s="5" t="b">
        <v>0</v>
      </c>
      <c r="R9" s="5" t="b">
        <v>0</v>
      </c>
      <c r="S9" s="5" t="b">
        <v>0</v>
      </c>
      <c r="T9" s="5" t="b">
        <v>0</v>
      </c>
      <c r="U9" s="5"/>
      <c r="V9" s="5" t="b">
        <v>0</v>
      </c>
      <c r="W9" s="5"/>
      <c r="X9" s="5" t="b">
        <v>0</v>
      </c>
      <c r="Y9" s="5" t="b">
        <v>0</v>
      </c>
      <c r="Z9" s="11">
        <v>2</v>
      </c>
      <c r="AA9" s="14" t="str">
        <v>Needs review</v>
      </c>
      <c r="AB9" s="14" t="str">
        <v/>
      </c>
      <c r="AC9" s="15" t="str">
        <v/>
      </c>
      <c r="AD9" s="14" t="str">
        <v/>
      </c>
    </row>
    <row r="10" ht="48" customHeight="1" spans="1:30" x14ac:dyDescent="0.25">
      <c r="A10" s="3" t="str">
        <v>1009</v>
      </c>
      <c r="B10" s="3" t="str">
        <v>Synthetic contact 009</v>
      </c>
      <c r="C10" s="16" t="str">
        <v>Open in HubSpot</v>
      </c>
      <c r="D10" s="3" t="str">
        <v>CNT-002, CNT-005</v>
      </c>
      <c r="E10" s="3" t="str">
        <v>Medium</v>
      </c>
      <c r="F10" s="3" t="str">
        <v>Confirm a phone number in HubSpot when operationally required. | Review and associate the correct company in HubSpot.</v>
      </c>
      <c r="G10" s="3" t="b">
        <v>0</v>
      </c>
      <c r="H10" s="3" t="b">
        <v>1</v>
      </c>
      <c r="I10" s="3" t="b">
        <v>0</v>
      </c>
      <c r="J10" s="3" t="b">
        <v>1</v>
      </c>
      <c r="K10" s="3" t="b">
        <v>0</v>
      </c>
      <c r="L10" s="3" t="b">
        <v>0</v>
      </c>
      <c r="M10" s="3" t="b">
        <v>0</v>
      </c>
      <c r="N10" s="3" t="b">
        <v>0</v>
      </c>
      <c r="O10" s="3" t="b">
        <v>0</v>
      </c>
      <c r="P10" s="3" t="b">
        <v>0</v>
      </c>
      <c r="Q10" s="3" t="b">
        <v>0</v>
      </c>
      <c r="R10" s="3" t="b">
        <v>0</v>
      </c>
      <c r="S10" s="3" t="b">
        <v>0</v>
      </c>
      <c r="T10" s="3" t="b">
        <v>0</v>
      </c>
      <c r="U10" s="3"/>
      <c r="V10" s="3" t="b">
        <v>0</v>
      </c>
      <c r="W10" s="3"/>
      <c r="X10" s="3" t="b">
        <v>0</v>
      </c>
      <c r="Y10" s="3" t="b">
        <v>0</v>
      </c>
      <c r="Z10" s="8">
        <v>2</v>
      </c>
      <c r="AA10" s="14" t="str">
        <v>Needs review</v>
      </c>
      <c r="AB10" s="14" t="str">
        <v/>
      </c>
      <c r="AC10" s="15" t="str">
        <v/>
      </c>
      <c r="AD10" s="14" t="str">
        <v/>
      </c>
    </row>
    <row r="11" ht="48" customHeight="1" spans="1:30" x14ac:dyDescent="0.25">
      <c r="A11" s="5" t="str">
        <v>1010</v>
      </c>
      <c r="B11" s="5" t="str">
        <v>Synthetic contact 010</v>
      </c>
      <c r="C11" s="17" t="str">
        <v>Open in HubSpot</v>
      </c>
      <c r="D11" s="5" t="str">
        <v>CNT-014, CNT-016</v>
      </c>
      <c r="E11" s="5" t="str">
        <v>Low</v>
      </c>
      <c r="F11" s="5" t="str">
        <v>Confirm whether a named stakeholder address is available. | Add a verified profile URL in HubSpot when available.</v>
      </c>
      <c r="G11" s="5" t="b">
        <v>0</v>
      </c>
      <c r="H11" s="5" t="b">
        <v>0</v>
      </c>
      <c r="I11" s="5" t="b">
        <v>0</v>
      </c>
      <c r="J11" s="5" t="b">
        <v>0</v>
      </c>
      <c r="K11" s="5" t="b">
        <v>0</v>
      </c>
      <c r="L11" s="5" t="b">
        <v>0</v>
      </c>
      <c r="M11" s="5" t="b">
        <v>0</v>
      </c>
      <c r="N11" s="5" t="b">
        <v>0</v>
      </c>
      <c r="O11" s="5" t="b">
        <v>0</v>
      </c>
      <c r="P11" s="5" t="b">
        <v>1</v>
      </c>
      <c r="Q11" s="5" t="b">
        <v>0</v>
      </c>
      <c r="R11" s="5" t="b">
        <v>1</v>
      </c>
      <c r="S11" s="5" t="b">
        <v>0</v>
      </c>
      <c r="T11" s="5" t="b">
        <v>0</v>
      </c>
      <c r="U11" s="5"/>
      <c r="V11" s="5" t="b">
        <v>0</v>
      </c>
      <c r="W11" s="5"/>
      <c r="X11" s="5" t="b">
        <v>0</v>
      </c>
      <c r="Y11" s="5" t="b">
        <v>0</v>
      </c>
      <c r="Z11" s="11">
        <v>2</v>
      </c>
      <c r="AA11" s="14" t="str">
        <v>Needs review</v>
      </c>
      <c r="AB11" s="14" t="str">
        <v/>
      </c>
      <c r="AC11" s="15" t="str">
        <v/>
      </c>
      <c r="AD11" s="14" t="str">
        <v/>
      </c>
    </row>
    <row r="12" ht="48" customHeight="1" spans="1:30" x14ac:dyDescent="0.25">
      <c r="A12" s="3" t="str">
        <v>1011</v>
      </c>
      <c r="B12" s="3" t="str">
        <v>Synthetic contact 011</v>
      </c>
      <c r="C12" s="16" t="str">
        <v>Open in HubSpot</v>
      </c>
      <c r="D12" s="3" t="str">
        <v>CNT-001</v>
      </c>
      <c r="E12" s="3" t="str">
        <v>Medium</v>
      </c>
      <c r="F12" s="3" t="str">
        <v>Confirm a valid business email in HubSpot after human review.</v>
      </c>
      <c r="G12" s="3" t="b">
        <v>1</v>
      </c>
      <c r="H12" s="3" t="b">
        <v>0</v>
      </c>
      <c r="I12" s="3" t="b">
        <v>0</v>
      </c>
      <c r="J12" s="3" t="b">
        <v>0</v>
      </c>
      <c r="K12" s="3" t="b">
        <v>0</v>
      </c>
      <c r="L12" s="3" t="b">
        <v>0</v>
      </c>
      <c r="M12" s="3" t="b">
        <v>0</v>
      </c>
      <c r="N12" s="3" t="b">
        <v>0</v>
      </c>
      <c r="O12" s="3" t="b">
        <v>0</v>
      </c>
      <c r="P12" s="3" t="b">
        <v>0</v>
      </c>
      <c r="Q12" s="3" t="b">
        <v>0</v>
      </c>
      <c r="R12" s="3" t="b">
        <v>0</v>
      </c>
      <c r="S12" s="3" t="b">
        <v>0</v>
      </c>
      <c r="T12" s="3" t="b">
        <v>0</v>
      </c>
      <c r="U12" s="3"/>
      <c r="V12" s="3" t="b">
        <v>0</v>
      </c>
      <c r="W12" s="3"/>
      <c r="X12" s="3" t="b">
        <v>0</v>
      </c>
      <c r="Y12" s="3" t="b">
        <v>0</v>
      </c>
      <c r="Z12" s="8">
        <v>1</v>
      </c>
      <c r="AA12" s="14" t="str">
        <v>Needs review</v>
      </c>
      <c r="AB12" s="14" t="str">
        <v/>
      </c>
      <c r="AC12" s="15" t="str">
        <v/>
      </c>
      <c r="AD12" s="14" t="str">
        <v/>
      </c>
    </row>
    <row r="13" ht="48" customHeight="1" spans="1:30" x14ac:dyDescent="0.25">
      <c r="A13" s="5" t="str">
        <v>1012</v>
      </c>
      <c r="B13" s="5" t="str">
        <v>Synthetic contact 012</v>
      </c>
      <c r="C13" s="17" t="str">
        <v>Open in HubSpot</v>
      </c>
      <c r="D13" s="5" t="str">
        <v>CNT-002, CNT-006, CNT-015, CNT-017</v>
      </c>
      <c r="E13" s="5" t="str">
        <v>Low</v>
      </c>
      <c r="F13" s="5" t="str">
        <v>Confirm a phone number in HubSpot when operationally required. | Validate the contact before updating or archiving it in HubSpot. | Confirm the current role in HubSpot when relevant. | Review the title-derived seniority suggestion before updating HubSpot.</v>
      </c>
      <c r="G13" s="5" t="b">
        <v>0</v>
      </c>
      <c r="H13" s="5" t="b">
        <v>1</v>
      </c>
      <c r="I13" s="5" t="b">
        <v>0</v>
      </c>
      <c r="J13" s="5" t="b">
        <v>0</v>
      </c>
      <c r="K13" s="5" t="b">
        <v>0</v>
      </c>
      <c r="L13" s="5" t="b">
        <v>1</v>
      </c>
      <c r="M13" s="5" t="b">
        <v>0</v>
      </c>
      <c r="N13" s="5" t="b">
        <v>0</v>
      </c>
      <c r="O13" s="5" t="b">
        <v>0</v>
      </c>
      <c r="P13" s="5" t="b">
        <v>0</v>
      </c>
      <c r="Q13" s="5" t="b">
        <v>1</v>
      </c>
      <c r="R13" s="5" t="b">
        <v>0</v>
      </c>
      <c r="S13" s="5" t="b">
        <v>1</v>
      </c>
      <c r="T13" s="5" t="b">
        <v>0</v>
      </c>
      <c r="U13" s="5"/>
      <c r="V13" s="5" t="b">
        <v>0</v>
      </c>
      <c r="W13" s="5"/>
      <c r="X13" s="5" t="b">
        <v>0</v>
      </c>
      <c r="Y13" s="5" t="b">
        <v>0</v>
      </c>
      <c r="Z13" s="11">
        <v>4</v>
      </c>
      <c r="AA13" s="14" t="str">
        <v>Needs review</v>
      </c>
      <c r="AB13" s="14" t="str">
        <v/>
      </c>
      <c r="AC13" s="15" t="str">
        <v/>
      </c>
      <c r="AD13" s="14" t="str">
        <v/>
      </c>
    </row>
    <row r="14" ht="48" customHeight="1" spans="1:30" x14ac:dyDescent="0.25">
      <c r="A14" s="3" t="str">
        <v>1013</v>
      </c>
      <c r="B14" s="3" t="str">
        <v>Synthetic contact 013</v>
      </c>
      <c r="C14" s="16" t="str">
        <v>Open in HubSpot</v>
      </c>
      <c r="D14" s="3" t="str">
        <v>CNT-011</v>
      </c>
      <c r="E14" s="3" t="str">
        <v>High</v>
      </c>
      <c r="F14" s="3" t="str">
        <v>Review deliverability and suppress or correct the address in HubSpot.</v>
      </c>
      <c r="G14" s="3" t="b">
        <v>0</v>
      </c>
      <c r="H14" s="3" t="b">
        <v>0</v>
      </c>
      <c r="I14" s="3" t="b">
        <v>0</v>
      </c>
      <c r="J14" s="3" t="b">
        <v>0</v>
      </c>
      <c r="K14" s="3" t="b">
        <v>0</v>
      </c>
      <c r="L14" s="3" t="b">
        <v>0</v>
      </c>
      <c r="M14" s="3" t="b">
        <v>1</v>
      </c>
      <c r="N14" s="3" t="b">
        <v>0</v>
      </c>
      <c r="O14" s="3" t="b">
        <v>0</v>
      </c>
      <c r="P14" s="3" t="b">
        <v>0</v>
      </c>
      <c r="Q14" s="3" t="b">
        <v>0</v>
      </c>
      <c r="R14" s="3" t="b">
        <v>0</v>
      </c>
      <c r="S14" s="3" t="b">
        <v>0</v>
      </c>
      <c r="T14" s="3" t="b">
        <v>0</v>
      </c>
      <c r="U14" s="3"/>
      <c r="V14" s="3" t="b">
        <v>0</v>
      </c>
      <c r="W14" s="3"/>
      <c r="X14" s="3" t="b">
        <v>0</v>
      </c>
      <c r="Y14" s="3" t="b">
        <v>0</v>
      </c>
      <c r="Z14" s="8">
        <v>1</v>
      </c>
      <c r="AA14" s="14" t="str">
        <v>Needs review</v>
      </c>
      <c r="AB14" s="14" t="str">
        <v/>
      </c>
      <c r="AC14" s="15" t="str">
        <v/>
      </c>
      <c r="AD14" s="14" t="str">
        <v/>
      </c>
    </row>
    <row r="15" ht="48" customHeight="1" spans="1:30" x14ac:dyDescent="0.25">
      <c r="A15" s="5" t="str">
        <v>1014</v>
      </c>
      <c r="B15" s="5" t="str">
        <v>Synthetic contact 014</v>
      </c>
      <c r="C15" s="17" t="str">
        <v>Open in HubSpot</v>
      </c>
      <c r="D15" s="5" t="str">
        <v>CNT-003, CNT-018</v>
      </c>
      <c r="E15" s="5" t="str">
        <v>High</v>
      </c>
      <c r="F15" s="5" t="str">
        <v>Review ownership and routing in HubSpot. | Review the contact’s current employer and associations in HubSpot.</v>
      </c>
      <c r="G15" s="5" t="b">
        <v>0</v>
      </c>
      <c r="H15" s="5" t="b">
        <v>0</v>
      </c>
      <c r="I15" s="5" t="b">
        <v>1</v>
      </c>
      <c r="J15" s="5" t="b">
        <v>0</v>
      </c>
      <c r="K15" s="5" t="b">
        <v>0</v>
      </c>
      <c r="L15" s="5" t="b">
        <v>0</v>
      </c>
      <c r="M15" s="5" t="b">
        <v>0</v>
      </c>
      <c r="N15" s="5" t="b">
        <v>0</v>
      </c>
      <c r="O15" s="5" t="b">
        <v>0</v>
      </c>
      <c r="P15" s="5" t="b">
        <v>0</v>
      </c>
      <c r="Q15" s="5" t="b">
        <v>0</v>
      </c>
      <c r="R15" s="5" t="b">
        <v>0</v>
      </c>
      <c r="S15" s="5" t="b">
        <v>0</v>
      </c>
      <c r="T15" s="5" t="b">
        <v>1</v>
      </c>
      <c r="U15" s="5" t="str">
        <v>Example employer 14</v>
      </c>
      <c r="V15" s="5" t="b">
        <v>0</v>
      </c>
      <c r="W15" s="5"/>
      <c r="X15" s="5" t="b">
        <v>0</v>
      </c>
      <c r="Y15" s="5" t="b">
        <v>0</v>
      </c>
      <c r="Z15" s="11">
        <v>2</v>
      </c>
      <c r="AA15" s="14" t="str">
        <v>Needs review</v>
      </c>
      <c r="AB15" s="14" t="str">
        <v/>
      </c>
      <c r="AC15" s="15" t="str">
        <v/>
      </c>
      <c r="AD15" s="14" t="str">
        <v/>
      </c>
    </row>
    <row r="16" ht="48" customHeight="1" spans="1:30" x14ac:dyDescent="0.25">
      <c r="A16" s="3" t="str">
        <v>1015</v>
      </c>
      <c r="B16" s="3" t="str">
        <v>Synthetic contact 015</v>
      </c>
      <c r="C16" s="16" t="str">
        <v>Open in HubSpot</v>
      </c>
      <c r="D16" s="3" t="str">
        <v>CNT-002, CNT-016, CNT-019</v>
      </c>
      <c r="E16" s="3" t="str">
        <v>Medium</v>
      </c>
      <c r="F16" s="3" t="str">
        <v>Confirm a phone number in HubSpot when operationally required. | Add a verified profile URL in HubSpot when available. | Review which company associations are current in HubSpot.</v>
      </c>
      <c r="G16" s="3" t="b">
        <v>0</v>
      </c>
      <c r="H16" s="3" t="b">
        <v>1</v>
      </c>
      <c r="I16" s="3" t="b">
        <v>0</v>
      </c>
      <c r="J16" s="3" t="b">
        <v>0</v>
      </c>
      <c r="K16" s="3" t="b">
        <v>0</v>
      </c>
      <c r="L16" s="3" t="b">
        <v>0</v>
      </c>
      <c r="M16" s="3" t="b">
        <v>0</v>
      </c>
      <c r="N16" s="3" t="b">
        <v>0</v>
      </c>
      <c r="O16" s="3" t="b">
        <v>0</v>
      </c>
      <c r="P16" s="3" t="b">
        <v>0</v>
      </c>
      <c r="Q16" s="3" t="b">
        <v>0</v>
      </c>
      <c r="R16" s="3" t="b">
        <v>1</v>
      </c>
      <c r="S16" s="3" t="b">
        <v>0</v>
      </c>
      <c r="T16" s="3" t="b">
        <v>0</v>
      </c>
      <c r="U16" s="3"/>
      <c r="V16" s="3" t="b">
        <v>1</v>
      </c>
      <c r="W16" s="3" t="str">
        <v>Example account 15; Example subsidiary 15</v>
      </c>
      <c r="X16" s="3" t="b">
        <v>0</v>
      </c>
      <c r="Y16" s="3" t="b">
        <v>0</v>
      </c>
      <c r="Z16" s="8">
        <v>3</v>
      </c>
      <c r="AA16" s="14" t="str">
        <v>Needs review</v>
      </c>
      <c r="AB16" s="14" t="str">
        <v/>
      </c>
      <c r="AC16" s="15" t="str">
        <v/>
      </c>
      <c r="AD16" s="14" t="str">
        <v/>
      </c>
    </row>
    <row r="17" ht="48" customHeight="1" spans="1:30" x14ac:dyDescent="0.25">
      <c r="A17" s="5" t="str">
        <v>1016</v>
      </c>
      <c r="B17" s="5" t="str">
        <v>Synthetic contact 016</v>
      </c>
      <c r="C17" s="17" t="str">
        <v>Open in HubSpot</v>
      </c>
      <c r="D17" s="5" t="str">
        <v>CNT-004, CNT-006, CNT-020</v>
      </c>
      <c r="E17" s="5" t="str">
        <v>Medium</v>
      </c>
      <c r="F17" s="5" t="str">
        <v>Review the journey and assign the appropriate lifecycle stage in HubSpot. | Validate the contact before updating or archiving it in HubSpot. | Review marketing-contact status and campaign eligibility in HubSpot.</v>
      </c>
      <c r="G17" s="5" t="b">
        <v>0</v>
      </c>
      <c r="H17" s="5" t="b">
        <v>0</v>
      </c>
      <c r="I17" s="5" t="b">
        <v>0</v>
      </c>
      <c r="J17" s="5" t="b">
        <v>0</v>
      </c>
      <c r="K17" s="5" t="b">
        <v>1</v>
      </c>
      <c r="L17" s="5" t="b">
        <v>1</v>
      </c>
      <c r="M17" s="5" t="b">
        <v>0</v>
      </c>
      <c r="N17" s="5" t="b">
        <v>0</v>
      </c>
      <c r="O17" s="5" t="b">
        <v>0</v>
      </c>
      <c r="P17" s="5" t="b">
        <v>0</v>
      </c>
      <c r="Q17" s="5" t="b">
        <v>0</v>
      </c>
      <c r="R17" s="5" t="b">
        <v>0</v>
      </c>
      <c r="S17" s="5" t="b">
        <v>0</v>
      </c>
      <c r="T17" s="5" t="b">
        <v>0</v>
      </c>
      <c r="U17" s="5"/>
      <c r="V17" s="5" t="b">
        <v>0</v>
      </c>
      <c r="W17" s="5"/>
      <c r="X17" s="5" t="b">
        <v>1</v>
      </c>
      <c r="Y17" s="5" t="b">
        <v>0</v>
      </c>
      <c r="Z17" s="11">
        <v>3</v>
      </c>
      <c r="AA17" s="14" t="str">
        <v>Needs review</v>
      </c>
      <c r="AB17" s="14" t="str">
        <v/>
      </c>
      <c r="AC17" s="15" t="str">
        <v/>
      </c>
      <c r="AD17" s="14" t="str">
        <v/>
      </c>
    </row>
    <row r="18" ht="48" customHeight="1" spans="1:30" x14ac:dyDescent="0.25">
      <c r="A18" s="3" t="str">
        <v>1017</v>
      </c>
      <c r="B18" s="3" t="str">
        <v>Synthetic contact 017</v>
      </c>
      <c r="C18" s="16" t="str">
        <v>Open in HubSpot</v>
      </c>
      <c r="D18" s="3" t="str">
        <v>CNT-012</v>
      </c>
      <c r="E18" s="3" t="str">
        <v>Medium</v>
      </c>
      <c r="F18" s="3" t="str">
        <v>Respect the subscription status and review campaign eligibility in HubSpot.</v>
      </c>
      <c r="G18" s="3" t="b">
        <v>0</v>
      </c>
      <c r="H18" s="3" t="b">
        <v>0</v>
      </c>
      <c r="I18" s="3" t="b">
        <v>0</v>
      </c>
      <c r="J18" s="3" t="b">
        <v>0</v>
      </c>
      <c r="K18" s="3" t="b">
        <v>0</v>
      </c>
      <c r="L18" s="3" t="b">
        <v>0</v>
      </c>
      <c r="M18" s="3" t="b">
        <v>0</v>
      </c>
      <c r="N18" s="3" t="b">
        <v>1</v>
      </c>
      <c r="O18" s="3" t="b">
        <v>0</v>
      </c>
      <c r="P18" s="3" t="b">
        <v>0</v>
      </c>
      <c r="Q18" s="3" t="b">
        <v>0</v>
      </c>
      <c r="R18" s="3" t="b">
        <v>0</v>
      </c>
      <c r="S18" s="3" t="b">
        <v>0</v>
      </c>
      <c r="T18" s="3" t="b">
        <v>0</v>
      </c>
      <c r="U18" s="3"/>
      <c r="V18" s="3" t="b">
        <v>0</v>
      </c>
      <c r="W18" s="3"/>
      <c r="X18" s="3" t="b">
        <v>0</v>
      </c>
      <c r="Y18" s="3" t="b">
        <v>0</v>
      </c>
      <c r="Z18" s="8">
        <v>1</v>
      </c>
      <c r="AA18" s="14" t="str">
        <v>Needs review</v>
      </c>
      <c r="AB18" s="14" t="str">
        <v/>
      </c>
      <c r="AC18" s="15" t="str">
        <v/>
      </c>
      <c r="AD18" s="14" t="str">
        <v/>
      </c>
    </row>
    <row r="19" ht="48" customHeight="1" spans="1:30" x14ac:dyDescent="0.25">
      <c r="A19" s="5" t="str">
        <v>1018</v>
      </c>
      <c r="B19" s="5" t="str">
        <v>Synthetic contact 018</v>
      </c>
      <c r="C19" s="17" t="str">
        <v>Open in HubSpot</v>
      </c>
      <c r="D19" s="5" t="str">
        <v>CNT-002, CNT-005, CNT-015, CNT-022</v>
      </c>
      <c r="E19" s="5" t="str">
        <v>Medium</v>
      </c>
      <c r="F19" s="5" t="str">
        <v>Confirm a phone number in HubSpot when operationally required. | Review and associate the correct company in HubSpot. | Confirm the current role in HubSpot when relevant. | Confirm the person’s name in HubSpot.</v>
      </c>
      <c r="G19" s="5" t="b">
        <v>0</v>
      </c>
      <c r="H19" s="5" t="b">
        <v>1</v>
      </c>
      <c r="I19" s="5" t="b">
        <v>0</v>
      </c>
      <c r="J19" s="5" t="b">
        <v>1</v>
      </c>
      <c r="K19" s="5" t="b">
        <v>0</v>
      </c>
      <c r="L19" s="5" t="b">
        <v>0</v>
      </c>
      <c r="M19" s="5" t="b">
        <v>0</v>
      </c>
      <c r="N19" s="5" t="b">
        <v>0</v>
      </c>
      <c r="O19" s="5" t="b">
        <v>0</v>
      </c>
      <c r="P19" s="5" t="b">
        <v>0</v>
      </c>
      <c r="Q19" s="5" t="b">
        <v>1</v>
      </c>
      <c r="R19" s="5" t="b">
        <v>0</v>
      </c>
      <c r="S19" s="5" t="b">
        <v>0</v>
      </c>
      <c r="T19" s="5" t="b">
        <v>0</v>
      </c>
      <c r="U19" s="5"/>
      <c r="V19" s="5" t="b">
        <v>0</v>
      </c>
      <c r="W19" s="5"/>
      <c r="X19" s="5" t="b">
        <v>0</v>
      </c>
      <c r="Y19" s="5" t="b">
        <v>1</v>
      </c>
      <c r="Z19" s="11">
        <v>4</v>
      </c>
      <c r="AA19" s="14" t="str">
        <v>Needs review</v>
      </c>
      <c r="AB19" s="14" t="str">
        <v/>
      </c>
      <c r="AC19" s="15" t="str">
        <v/>
      </c>
      <c r="AD19" s="14" t="str">
        <v/>
      </c>
    </row>
    <row r="20" ht="48" customHeight="1" spans="1:30" x14ac:dyDescent="0.25">
      <c r="A20" s="3" t="str">
        <v>1019</v>
      </c>
      <c r="B20" s="3" t="str">
        <v>Synthetic contact 019</v>
      </c>
      <c r="C20" s="16" t="str">
        <v>Open in HubSpot</v>
      </c>
      <c r="D20" s="3" t="str">
        <v>CNT-013</v>
      </c>
      <c r="E20" s="3" t="str">
        <v>Medium</v>
      </c>
      <c r="F20" s="3" t="str">
        <v>Review whether the contact still belongs in active CRM segments.</v>
      </c>
      <c r="G20" s="3" t="b">
        <v>0</v>
      </c>
      <c r="H20" s="3" t="b">
        <v>0</v>
      </c>
      <c r="I20" s="3" t="b">
        <v>0</v>
      </c>
      <c r="J20" s="3" t="b">
        <v>0</v>
      </c>
      <c r="K20" s="3" t="b">
        <v>0</v>
      </c>
      <c r="L20" s="3" t="b">
        <v>0</v>
      </c>
      <c r="M20" s="3" t="b">
        <v>0</v>
      </c>
      <c r="N20" s="3" t="b">
        <v>0</v>
      </c>
      <c r="O20" s="3" t="b">
        <v>1</v>
      </c>
      <c r="P20" s="3" t="b">
        <v>0</v>
      </c>
      <c r="Q20" s="3" t="b">
        <v>0</v>
      </c>
      <c r="R20" s="3" t="b">
        <v>0</v>
      </c>
      <c r="S20" s="3" t="b">
        <v>0</v>
      </c>
      <c r="T20" s="3" t="b">
        <v>0</v>
      </c>
      <c r="U20" s="3"/>
      <c r="V20" s="3" t="b">
        <v>0</v>
      </c>
      <c r="W20" s="3"/>
      <c r="X20" s="3" t="b">
        <v>0</v>
      </c>
      <c r="Y20" s="3" t="b">
        <v>0</v>
      </c>
      <c r="Z20" s="8">
        <v>1</v>
      </c>
      <c r="AA20" s="14" t="str">
        <v>Needs review</v>
      </c>
      <c r="AB20" s="14" t="str">
        <v/>
      </c>
      <c r="AC20" s="15" t="str">
        <v/>
      </c>
      <c r="AD20" s="14" t="str">
        <v/>
      </c>
    </row>
    <row r="21" ht="48" customHeight="1" spans="1:30" x14ac:dyDescent="0.25">
      <c r="A21" s="5" t="str">
        <v>1020</v>
      </c>
      <c r="B21" s="5" t="str">
        <v>Synthetic contact 020</v>
      </c>
      <c r="C21" s="17" t="str">
        <v>Open in HubSpot</v>
      </c>
      <c r="D21" s="5" t="str">
        <v>CNT-006, CNT-014, CNT-016</v>
      </c>
      <c r="E21" s="5" t="str">
        <v>Low</v>
      </c>
      <c r="F21" s="5" t="str">
        <v>Validate the contact before updating or archiving it in HubSpot. | Confirm whether a named stakeholder address is available. | Add a verified profile URL in HubSpot when available.</v>
      </c>
      <c r="G21" s="5" t="b">
        <v>0</v>
      </c>
      <c r="H21" s="5" t="b">
        <v>0</v>
      </c>
      <c r="I21" s="5" t="b">
        <v>0</v>
      </c>
      <c r="J21" s="5" t="b">
        <v>0</v>
      </c>
      <c r="K21" s="5" t="b">
        <v>0</v>
      </c>
      <c r="L21" s="5" t="b">
        <v>1</v>
      </c>
      <c r="M21" s="5" t="b">
        <v>0</v>
      </c>
      <c r="N21" s="5" t="b">
        <v>0</v>
      </c>
      <c r="O21" s="5" t="b">
        <v>0</v>
      </c>
      <c r="P21" s="5" t="b">
        <v>1</v>
      </c>
      <c r="Q21" s="5" t="b">
        <v>0</v>
      </c>
      <c r="R21" s="5" t="b">
        <v>1</v>
      </c>
      <c r="S21" s="5" t="b">
        <v>0</v>
      </c>
      <c r="T21" s="5" t="b">
        <v>0</v>
      </c>
      <c r="U21" s="5"/>
      <c r="V21" s="5" t="b">
        <v>0</v>
      </c>
      <c r="W21" s="5"/>
      <c r="X21" s="5" t="b">
        <v>0</v>
      </c>
      <c r="Y21" s="5" t="b">
        <v>0</v>
      </c>
      <c r="Z21" s="11">
        <v>3</v>
      </c>
      <c r="AA21" s="14" t="str">
        <v>Needs review</v>
      </c>
      <c r="AB21" s="14" t="str">
        <v/>
      </c>
      <c r="AC21" s="15" t="str">
        <v/>
      </c>
      <c r="AD21" s="14" t="str">
        <v/>
      </c>
    </row>
    <row r="22" ht="48" customHeight="1" spans="1:30" x14ac:dyDescent="0.25">
      <c r="A22" s="3" t="str">
        <v>1021</v>
      </c>
      <c r="B22" s="3" t="str">
        <v>Synthetic contact 021</v>
      </c>
      <c r="C22" s="16" t="str">
        <v>Open in HubSpot</v>
      </c>
      <c r="D22" s="3" t="str">
        <v>CNT-002, CNT-003</v>
      </c>
      <c r="E22" s="3" t="str">
        <v>High</v>
      </c>
      <c r="F22" s="3" t="str">
        <v>Confirm a phone number in HubSpot when operationally required. | Review ownership and routing in HubSpot.</v>
      </c>
      <c r="G22" s="3" t="b">
        <v>0</v>
      </c>
      <c r="H22" s="3" t="b">
        <v>1</v>
      </c>
      <c r="I22" s="3" t="b">
        <v>1</v>
      </c>
      <c r="J22" s="3" t="b">
        <v>0</v>
      </c>
      <c r="K22" s="3" t="b">
        <v>0</v>
      </c>
      <c r="L22" s="3" t="b">
        <v>0</v>
      </c>
      <c r="M22" s="3" t="b">
        <v>0</v>
      </c>
      <c r="N22" s="3" t="b">
        <v>0</v>
      </c>
      <c r="O22" s="3" t="b">
        <v>0</v>
      </c>
      <c r="P22" s="3" t="b">
        <v>0</v>
      </c>
      <c r="Q22" s="3" t="b">
        <v>0</v>
      </c>
      <c r="R22" s="3" t="b">
        <v>0</v>
      </c>
      <c r="S22" s="3" t="b">
        <v>0</v>
      </c>
      <c r="T22" s="3" t="b">
        <v>0</v>
      </c>
      <c r="U22" s="3"/>
      <c r="V22" s="3" t="b">
        <v>0</v>
      </c>
      <c r="W22" s="3"/>
      <c r="X22" s="3" t="b">
        <v>0</v>
      </c>
      <c r="Y22" s="3" t="b">
        <v>0</v>
      </c>
      <c r="Z22" s="8">
        <v>2</v>
      </c>
      <c r="AA22" s="14" t="str">
        <v>Needs review</v>
      </c>
      <c r="AB22" s="14" t="str">
        <v/>
      </c>
      <c r="AC22" s="15" t="str">
        <v/>
      </c>
      <c r="AD22" s="14" t="str">
        <v/>
      </c>
    </row>
    <row r="23" ht="48" customHeight="1" spans="1:30" x14ac:dyDescent="0.25">
      <c r="A23" s="5" t="str">
        <v>1022</v>
      </c>
      <c r="B23" s="5" t="str">
        <v>Synthetic contact 022</v>
      </c>
      <c r="C23" s="17" t="str">
        <v>Open in HubSpot</v>
      </c>
      <c r="D23" s="5" t="str">
        <v>CNT-001</v>
      </c>
      <c r="E23" s="5" t="str">
        <v>Medium</v>
      </c>
      <c r="F23" s="5" t="str">
        <v>Confirm a valid business email in HubSpot after human review.</v>
      </c>
      <c r="G23" s="5" t="b">
        <v>1</v>
      </c>
      <c r="H23" s="5" t="b">
        <v>0</v>
      </c>
      <c r="I23" s="5" t="b">
        <v>0</v>
      </c>
      <c r="J23" s="5" t="b">
        <v>0</v>
      </c>
      <c r="K23" s="5" t="b">
        <v>0</v>
      </c>
      <c r="L23" s="5" t="b">
        <v>0</v>
      </c>
      <c r="M23" s="5" t="b">
        <v>0</v>
      </c>
      <c r="N23" s="5" t="b">
        <v>0</v>
      </c>
      <c r="O23" s="5" t="b">
        <v>0</v>
      </c>
      <c r="P23" s="5" t="b">
        <v>0</v>
      </c>
      <c r="Q23" s="5" t="b">
        <v>0</v>
      </c>
      <c r="R23" s="5" t="b">
        <v>0</v>
      </c>
      <c r="S23" s="5" t="b">
        <v>0</v>
      </c>
      <c r="T23" s="5" t="b">
        <v>0</v>
      </c>
      <c r="U23" s="5"/>
      <c r="V23" s="5" t="b">
        <v>0</v>
      </c>
      <c r="W23" s="5"/>
      <c r="X23" s="5" t="b">
        <v>0</v>
      </c>
      <c r="Y23" s="5" t="b">
        <v>0</v>
      </c>
      <c r="Z23" s="11">
        <v>1</v>
      </c>
      <c r="AA23" s="14" t="str">
        <v>Needs review</v>
      </c>
      <c r="AB23" s="14" t="str">
        <v/>
      </c>
      <c r="AC23" s="15" t="str">
        <v/>
      </c>
      <c r="AD23" s="14" t="str">
        <v/>
      </c>
    </row>
    <row r="24" ht="48" customHeight="1" spans="1:30" x14ac:dyDescent="0.25">
      <c r="A24" s="3" t="str">
        <v>1023</v>
      </c>
      <c r="B24" s="3" t="str">
        <v>Synthetic contact 023</v>
      </c>
      <c r="C24" s="16" t="str">
        <v>Open in HubSpot</v>
      </c>
      <c r="D24" s="3" t="str">
        <v/>
      </c>
      <c r="E24" s="3" t="str">
        <v/>
      </c>
      <c r="F24" s="3" t="str">
        <v/>
      </c>
      <c r="G24" s="3" t="b">
        <v>0</v>
      </c>
      <c r="H24" s="3" t="b">
        <v>0</v>
      </c>
      <c r="I24" s="3" t="b">
        <v>0</v>
      </c>
      <c r="J24" s="3" t="b">
        <v>0</v>
      </c>
      <c r="K24" s="3" t="b">
        <v>0</v>
      </c>
      <c r="L24" s="3" t="b">
        <v>0</v>
      </c>
      <c r="M24" s="3" t="b">
        <v>0</v>
      </c>
      <c r="N24" s="3" t="b">
        <v>0</v>
      </c>
      <c r="O24" s="3" t="b">
        <v>0</v>
      </c>
      <c r="P24" s="3" t="b">
        <v>0</v>
      </c>
      <c r="Q24" s="3" t="b">
        <v>0</v>
      </c>
      <c r="R24" s="3" t="b">
        <v>0</v>
      </c>
      <c r="S24" s="3" t="b">
        <v>0</v>
      </c>
      <c r="T24" s="3" t="b">
        <v>0</v>
      </c>
      <c r="U24" s="3"/>
      <c r="V24" s="3" t="b">
        <v>0</v>
      </c>
      <c r="W24" s="3"/>
      <c r="X24" s="3" t="b">
        <v>0</v>
      </c>
      <c r="Y24" s="3" t="b">
        <v>0</v>
      </c>
      <c r="Z24" s="8">
        <v>0</v>
      </c>
      <c r="AA24" s="14" t="str">
        <v>Needs review</v>
      </c>
      <c r="AB24" s="14" t="str">
        <v/>
      </c>
      <c r="AC24" s="15" t="str">
        <v/>
      </c>
      <c r="AD24" s="14" t="str">
        <v/>
      </c>
    </row>
    <row r="25" ht="48" customHeight="1" spans="1:30" x14ac:dyDescent="0.25">
      <c r="A25" s="5" t="str">
        <v>1024</v>
      </c>
      <c r="B25" s="5" t="str">
        <v>Synthetic contact 024</v>
      </c>
      <c r="C25" s="17" t="str">
        <v>Open in HubSpot</v>
      </c>
      <c r="D25" s="5" t="str">
        <v>CNT-002, CNT-004, CNT-006, CNT-015, CNT-017</v>
      </c>
      <c r="E25" s="5" t="str">
        <v>Medium</v>
      </c>
      <c r="F25" s="5" t="str">
        <v>Confirm a phone number in HubSpot when operationally required. | Review the journey and assign the appropriate lifecycle stage in HubSpot. | Validate the contact before updating or archiving it in HubSpot. | Confirm the current role in HubSpot when relevant. | Review the title-derived seniority suggestion before updating HubSpot.</v>
      </c>
      <c r="G25" s="5" t="b">
        <v>0</v>
      </c>
      <c r="H25" s="5" t="b">
        <v>1</v>
      </c>
      <c r="I25" s="5" t="b">
        <v>0</v>
      </c>
      <c r="J25" s="5" t="b">
        <v>0</v>
      </c>
      <c r="K25" s="5" t="b">
        <v>1</v>
      </c>
      <c r="L25" s="5" t="b">
        <v>1</v>
      </c>
      <c r="M25" s="5" t="b">
        <v>0</v>
      </c>
      <c r="N25" s="5" t="b">
        <v>0</v>
      </c>
      <c r="O25" s="5" t="b">
        <v>0</v>
      </c>
      <c r="P25" s="5" t="b">
        <v>0</v>
      </c>
      <c r="Q25" s="5" t="b">
        <v>1</v>
      </c>
      <c r="R25" s="5" t="b">
        <v>0</v>
      </c>
      <c r="S25" s="5" t="b">
        <v>1</v>
      </c>
      <c r="T25" s="5" t="b">
        <v>0</v>
      </c>
      <c r="U25" s="5"/>
      <c r="V25" s="5" t="b">
        <v>0</v>
      </c>
      <c r="W25" s="5"/>
      <c r="X25" s="5" t="b">
        <v>0</v>
      </c>
      <c r="Y25" s="5" t="b">
        <v>0</v>
      </c>
      <c r="Z25" s="11">
        <v>5</v>
      </c>
      <c r="AA25" s="14" t="str">
        <v>Needs review</v>
      </c>
      <c r="AB25" s="14" t="str">
        <v/>
      </c>
      <c r="AC25" s="15" t="str">
        <v/>
      </c>
      <c r="AD25" s="14" t="str">
        <v/>
      </c>
    </row>
    <row r="26" ht="48" customHeight="1" spans="1:30" x14ac:dyDescent="0.25">
      <c r="A26" s="3" t="str">
        <v>1025</v>
      </c>
      <c r="B26" s="3" t="str">
        <v>Synthetic contact 025</v>
      </c>
      <c r="C26" s="16" t="str">
        <v>Open in HubSpot</v>
      </c>
      <c r="D26" s="3" t="str">
        <v>CNT-016</v>
      </c>
      <c r="E26" s="3" t="str">
        <v>Low</v>
      </c>
      <c r="F26" s="3" t="str">
        <v>Add a verified profile URL in HubSpot when available.</v>
      </c>
      <c r="G26" s="3" t="b">
        <v>0</v>
      </c>
      <c r="H26" s="3" t="b">
        <v>0</v>
      </c>
      <c r="I26" s="3" t="b">
        <v>0</v>
      </c>
      <c r="J26" s="3" t="b">
        <v>0</v>
      </c>
      <c r="K26" s="3" t="b">
        <v>0</v>
      </c>
      <c r="L26" s="3" t="b">
        <v>0</v>
      </c>
      <c r="M26" s="3" t="b">
        <v>0</v>
      </c>
      <c r="N26" s="3" t="b">
        <v>0</v>
      </c>
      <c r="O26" s="3" t="b">
        <v>0</v>
      </c>
      <c r="P26" s="3" t="b">
        <v>0</v>
      </c>
      <c r="Q26" s="3" t="b">
        <v>0</v>
      </c>
      <c r="R26" s="3" t="b">
        <v>1</v>
      </c>
      <c r="S26" s="3" t="b">
        <v>0</v>
      </c>
      <c r="T26" s="3" t="b">
        <v>0</v>
      </c>
      <c r="U26" s="3"/>
      <c r="V26" s="3" t="b">
        <v>0</v>
      </c>
      <c r="W26" s="3"/>
      <c r="X26" s="3" t="b">
        <v>0</v>
      </c>
      <c r="Y26" s="3" t="b">
        <v>0</v>
      </c>
      <c r="Z26" s="8">
        <v>1</v>
      </c>
      <c r="AA26" s="14" t="str">
        <v>Needs review</v>
      </c>
      <c r="AB26" s="14" t="str">
        <v/>
      </c>
      <c r="AC26" s="15" t="str">
        <v/>
      </c>
      <c r="AD26" s="14" t="str">
        <v/>
      </c>
    </row>
    <row r="27" ht="48" customHeight="1" spans="1:30" x14ac:dyDescent="0.25">
      <c r="A27" s="5" t="str">
        <v>1026</v>
      </c>
      <c r="B27" s="5" t="str">
        <v>Synthetic contact 026</v>
      </c>
      <c r="C27" s="17" t="str">
        <v>Open in HubSpot</v>
      </c>
      <c r="D27" s="5" t="str">
        <v>CNT-011</v>
      </c>
      <c r="E27" s="5" t="str">
        <v>High</v>
      </c>
      <c r="F27" s="5" t="str">
        <v>Review deliverability and suppress or correct the address in HubSpot.</v>
      </c>
      <c r="G27" s="5" t="b">
        <v>0</v>
      </c>
      <c r="H27" s="5" t="b">
        <v>0</v>
      </c>
      <c r="I27" s="5" t="b">
        <v>0</v>
      </c>
      <c r="J27" s="5" t="b">
        <v>0</v>
      </c>
      <c r="K27" s="5" t="b">
        <v>0</v>
      </c>
      <c r="L27" s="5" t="b">
        <v>0</v>
      </c>
      <c r="M27" s="5" t="b">
        <v>1</v>
      </c>
      <c r="N27" s="5" t="b">
        <v>0</v>
      </c>
      <c r="O27" s="5" t="b">
        <v>0</v>
      </c>
      <c r="P27" s="5" t="b">
        <v>0</v>
      </c>
      <c r="Q27" s="5" t="b">
        <v>0</v>
      </c>
      <c r="R27" s="5" t="b">
        <v>0</v>
      </c>
      <c r="S27" s="5" t="b">
        <v>0</v>
      </c>
      <c r="T27" s="5" t="b">
        <v>0</v>
      </c>
      <c r="U27" s="5"/>
      <c r="V27" s="5" t="b">
        <v>0</v>
      </c>
      <c r="W27" s="5"/>
      <c r="X27" s="5" t="b">
        <v>0</v>
      </c>
      <c r="Y27" s="5" t="b">
        <v>0</v>
      </c>
      <c r="Z27" s="11">
        <v>1</v>
      </c>
      <c r="AA27" s="14" t="str">
        <v>Needs review</v>
      </c>
      <c r="AB27" s="14" t="str">
        <v/>
      </c>
      <c r="AC27" s="15" t="str">
        <v/>
      </c>
      <c r="AD27" s="14" t="str">
        <v/>
      </c>
    </row>
    <row r="28" ht="48" customHeight="1" spans="1:30" x14ac:dyDescent="0.25">
      <c r="A28" s="3" t="str">
        <v>1027</v>
      </c>
      <c r="B28" s="3" t="str">
        <v>Synthetic contact 027</v>
      </c>
      <c r="C28" s="16" t="str">
        <v>Open in HubSpot</v>
      </c>
      <c r="D28" s="3" t="str">
        <v>CNT-002, CNT-005</v>
      </c>
      <c r="E28" s="3" t="str">
        <v>Medium</v>
      </c>
      <c r="F28" s="3" t="str">
        <v>Confirm a phone number in HubSpot when operationally required. | Review and associate the correct company in HubSpot.</v>
      </c>
      <c r="G28" s="3" t="b">
        <v>0</v>
      </c>
      <c r="H28" s="3" t="b">
        <v>1</v>
      </c>
      <c r="I28" s="3" t="b">
        <v>0</v>
      </c>
      <c r="J28" s="3" t="b">
        <v>1</v>
      </c>
      <c r="K28" s="3" t="b">
        <v>0</v>
      </c>
      <c r="L28" s="3" t="b">
        <v>0</v>
      </c>
      <c r="M28" s="3" t="b">
        <v>0</v>
      </c>
      <c r="N28" s="3" t="b">
        <v>0</v>
      </c>
      <c r="O28" s="3" t="b">
        <v>0</v>
      </c>
      <c r="P28" s="3" t="b">
        <v>0</v>
      </c>
      <c r="Q28" s="3" t="b">
        <v>0</v>
      </c>
      <c r="R28" s="3" t="b">
        <v>0</v>
      </c>
      <c r="S28" s="3" t="b">
        <v>0</v>
      </c>
      <c r="T28" s="3" t="b">
        <v>0</v>
      </c>
      <c r="U28" s="3"/>
      <c r="V28" s="3" t="b">
        <v>0</v>
      </c>
      <c r="W28" s="3"/>
      <c r="X28" s="3" t="b">
        <v>0</v>
      </c>
      <c r="Y28" s="3" t="b">
        <v>0</v>
      </c>
      <c r="Z28" s="8">
        <v>2</v>
      </c>
      <c r="AA28" s="14" t="str">
        <v>Needs review</v>
      </c>
      <c r="AB28" s="14" t="str">
        <v/>
      </c>
      <c r="AC28" s="15" t="str">
        <v/>
      </c>
      <c r="AD28" s="14" t="str">
        <v/>
      </c>
    </row>
    <row r="29" ht="48" customHeight="1" spans="1:30" x14ac:dyDescent="0.25">
      <c r="A29" s="5" t="str">
        <v>1028</v>
      </c>
      <c r="B29" s="5" t="str">
        <v>Synthetic contact 028</v>
      </c>
      <c r="C29" s="17" t="str">
        <v>Open in HubSpot</v>
      </c>
      <c r="D29" s="5" t="str">
        <v>CNT-003, CNT-006, CNT-018</v>
      </c>
      <c r="E29" s="5" t="str">
        <v>High</v>
      </c>
      <c r="F29" s="5" t="str">
        <v>Review ownership and routing in HubSpot. | Validate the contact before updating or archiving it in HubSpot. | Review the contact’s current employer and associations in HubSpot.</v>
      </c>
      <c r="G29" s="5" t="b">
        <v>0</v>
      </c>
      <c r="H29" s="5" t="b">
        <v>0</v>
      </c>
      <c r="I29" s="5" t="b">
        <v>1</v>
      </c>
      <c r="J29" s="5" t="b">
        <v>0</v>
      </c>
      <c r="K29" s="5" t="b">
        <v>0</v>
      </c>
      <c r="L29" s="5" t="b">
        <v>1</v>
      </c>
      <c r="M29" s="5" t="b">
        <v>0</v>
      </c>
      <c r="N29" s="5" t="b">
        <v>0</v>
      </c>
      <c r="O29" s="5" t="b">
        <v>0</v>
      </c>
      <c r="P29" s="5" t="b">
        <v>0</v>
      </c>
      <c r="Q29" s="5" t="b">
        <v>0</v>
      </c>
      <c r="R29" s="5" t="b">
        <v>0</v>
      </c>
      <c r="S29" s="5" t="b">
        <v>0</v>
      </c>
      <c r="T29" s="5" t="b">
        <v>1</v>
      </c>
      <c r="U29" s="5" t="str">
        <v>Example employer 28</v>
      </c>
      <c r="V29" s="5" t="b">
        <v>0</v>
      </c>
      <c r="W29" s="5"/>
      <c r="X29" s="5" t="b">
        <v>0</v>
      </c>
      <c r="Y29" s="5" t="b">
        <v>0</v>
      </c>
      <c r="Z29" s="11">
        <v>3</v>
      </c>
      <c r="AA29" s="14" t="str">
        <v>Needs review</v>
      </c>
      <c r="AB29" s="14" t="str">
        <v/>
      </c>
      <c r="AC29" s="15" t="str">
        <v/>
      </c>
      <c r="AD29" s="14" t="str">
        <v/>
      </c>
    </row>
    <row r="30" ht="48" customHeight="1" spans="1:30" x14ac:dyDescent="0.25">
      <c r="A30" s="3" t="str">
        <v>1029</v>
      </c>
      <c r="B30" s="3" t="str">
        <v>Synthetic contact 029</v>
      </c>
      <c r="C30" s="16" t="str">
        <v>Open in HubSpot</v>
      </c>
      <c r="D30" s="3" t="str">
        <v/>
      </c>
      <c r="E30" s="3" t="str">
        <v/>
      </c>
      <c r="F30" s="3" t="str">
        <v/>
      </c>
      <c r="G30" s="3" t="b">
        <v>0</v>
      </c>
      <c r="H30" s="3" t="b">
        <v>0</v>
      </c>
      <c r="I30" s="3" t="b">
        <v>0</v>
      </c>
      <c r="J30" s="3" t="b">
        <v>0</v>
      </c>
      <c r="K30" s="3" t="b">
        <v>0</v>
      </c>
      <c r="L30" s="3" t="b">
        <v>0</v>
      </c>
      <c r="M30" s="3" t="b">
        <v>0</v>
      </c>
      <c r="N30" s="3" t="b">
        <v>0</v>
      </c>
      <c r="O30" s="3" t="b">
        <v>0</v>
      </c>
      <c r="P30" s="3" t="b">
        <v>0</v>
      </c>
      <c r="Q30" s="3" t="b">
        <v>0</v>
      </c>
      <c r="R30" s="3" t="b">
        <v>0</v>
      </c>
      <c r="S30" s="3" t="b">
        <v>0</v>
      </c>
      <c r="T30" s="3" t="b">
        <v>0</v>
      </c>
      <c r="U30" s="3"/>
      <c r="V30" s="3" t="b">
        <v>0</v>
      </c>
      <c r="W30" s="3"/>
      <c r="X30" s="3" t="b">
        <v>0</v>
      </c>
      <c r="Y30" s="3" t="b">
        <v>0</v>
      </c>
      <c r="Z30" s="8">
        <v>0</v>
      </c>
      <c r="AA30" s="14" t="str">
        <v>Needs review</v>
      </c>
      <c r="AB30" s="14" t="str">
        <v/>
      </c>
      <c r="AC30" s="15" t="str">
        <v/>
      </c>
      <c r="AD30" s="14" t="str">
        <v/>
      </c>
    </row>
    <row r="31" ht="48" customHeight="1" spans="1:30" x14ac:dyDescent="0.25">
      <c r="A31" s="5" t="str">
        <v>1030</v>
      </c>
      <c r="B31" s="5" t="str">
        <v>Synthetic contact 030</v>
      </c>
      <c r="C31" s="17" t="str">
        <v>Open in HubSpot</v>
      </c>
      <c r="D31" s="5" t="str">
        <v>CNT-002, CNT-014, CNT-015, CNT-016, CNT-019</v>
      </c>
      <c r="E31" s="5" t="str">
        <v>Medium</v>
      </c>
      <c r="F31" s="5" t="str">
        <v>Confirm a phone number in HubSpot when operationally required. | Confirm whether a named stakeholder address is available. | Confirm the current role in HubSpot when relevant. | Add a verified profile URL in HubSpot when available. | Review which company associations are current in HubSpot.</v>
      </c>
      <c r="G31" s="5" t="b">
        <v>0</v>
      </c>
      <c r="H31" s="5" t="b">
        <v>1</v>
      </c>
      <c r="I31" s="5" t="b">
        <v>0</v>
      </c>
      <c r="J31" s="5" t="b">
        <v>0</v>
      </c>
      <c r="K31" s="5" t="b">
        <v>0</v>
      </c>
      <c r="L31" s="5" t="b">
        <v>0</v>
      </c>
      <c r="M31" s="5" t="b">
        <v>0</v>
      </c>
      <c r="N31" s="5" t="b">
        <v>0</v>
      </c>
      <c r="O31" s="5" t="b">
        <v>0</v>
      </c>
      <c r="P31" s="5" t="b">
        <v>1</v>
      </c>
      <c r="Q31" s="5" t="b">
        <v>1</v>
      </c>
      <c r="R31" s="5" t="b">
        <v>1</v>
      </c>
      <c r="S31" s="5" t="b">
        <v>0</v>
      </c>
      <c r="T31" s="5" t="b">
        <v>0</v>
      </c>
      <c r="U31" s="5"/>
      <c r="V31" s="5" t="b">
        <v>1</v>
      </c>
      <c r="W31" s="5" t="str">
        <v>Example account 30; Example subsidiary 30</v>
      </c>
      <c r="X31" s="5" t="b">
        <v>0</v>
      </c>
      <c r="Y31" s="5" t="b">
        <v>0</v>
      </c>
      <c r="Z31" s="11">
        <v>5</v>
      </c>
      <c r="AA31" s="14" t="str">
        <v>Needs review</v>
      </c>
      <c r="AB31" s="14" t="str">
        <v/>
      </c>
      <c r="AC31" s="15" t="str">
        <v/>
      </c>
      <c r="AD31" s="14" t="str">
        <v/>
      </c>
    </row>
    <row r="32" ht="48" customHeight="1" spans="1:30" x14ac:dyDescent="0.25">
      <c r="A32" s="3" t="str">
        <v>1031</v>
      </c>
      <c r="B32" s="3" t="str">
        <v>Synthetic contact 031</v>
      </c>
      <c r="C32" s="16" t="str">
        <v>Open in HubSpot</v>
      </c>
      <c r="D32" s="3" t="str">
        <v/>
      </c>
      <c r="E32" s="3" t="str">
        <v/>
      </c>
      <c r="F32" s="3" t="str">
        <v/>
      </c>
      <c r="G32" s="3" t="b">
        <v>0</v>
      </c>
      <c r="H32" s="3" t="b">
        <v>0</v>
      </c>
      <c r="I32" s="3" t="b">
        <v>0</v>
      </c>
      <c r="J32" s="3" t="b">
        <v>0</v>
      </c>
      <c r="K32" s="3" t="b">
        <v>0</v>
      </c>
      <c r="L32" s="3" t="b">
        <v>0</v>
      </c>
      <c r="M32" s="3" t="b">
        <v>0</v>
      </c>
      <c r="N32" s="3" t="b">
        <v>0</v>
      </c>
      <c r="O32" s="3" t="b">
        <v>0</v>
      </c>
      <c r="P32" s="3" t="b">
        <v>0</v>
      </c>
      <c r="Q32" s="3" t="b">
        <v>0</v>
      </c>
      <c r="R32" s="3" t="b">
        <v>0</v>
      </c>
      <c r="S32" s="3" t="b">
        <v>0</v>
      </c>
      <c r="T32" s="3" t="b">
        <v>0</v>
      </c>
      <c r="U32" s="3"/>
      <c r="V32" s="3" t="b">
        <v>0</v>
      </c>
      <c r="W32" s="3"/>
      <c r="X32" s="3" t="b">
        <v>0</v>
      </c>
      <c r="Y32" s="3" t="b">
        <v>0</v>
      </c>
      <c r="Z32" s="8">
        <v>0</v>
      </c>
      <c r="AA32" s="14" t="str">
        <v>Needs review</v>
      </c>
      <c r="AB32" s="14" t="str">
        <v/>
      </c>
      <c r="AC32" s="15" t="str">
        <v/>
      </c>
      <c r="AD32" s="14" t="str">
        <v/>
      </c>
    </row>
    <row r="33" ht="48" customHeight="1" spans="1:30" x14ac:dyDescent="0.25">
      <c r="A33" s="5" t="str">
        <v>1032</v>
      </c>
      <c r="B33" s="5" t="str">
        <v>Synthetic contact 032</v>
      </c>
      <c r="C33" s="17" t="str">
        <v>Open in HubSpot</v>
      </c>
      <c r="D33" s="5" t="str">
        <v>CNT-004, CNT-006, CNT-020</v>
      </c>
      <c r="E33" s="5" t="str">
        <v>Medium</v>
      </c>
      <c r="F33" s="5" t="str">
        <v>Review the journey and assign the appropriate lifecycle stage in HubSpot. | Validate the contact before updating or archiving it in HubSpot. | Review marketing-contact status and campaign eligibility in HubSpot.</v>
      </c>
      <c r="G33" s="5" t="b">
        <v>0</v>
      </c>
      <c r="H33" s="5" t="b">
        <v>0</v>
      </c>
      <c r="I33" s="5" t="b">
        <v>0</v>
      </c>
      <c r="J33" s="5" t="b">
        <v>0</v>
      </c>
      <c r="K33" s="5" t="b">
        <v>1</v>
      </c>
      <c r="L33" s="5" t="b">
        <v>1</v>
      </c>
      <c r="M33" s="5" t="b">
        <v>0</v>
      </c>
      <c r="N33" s="5" t="b">
        <v>0</v>
      </c>
      <c r="O33" s="5" t="b">
        <v>0</v>
      </c>
      <c r="P33" s="5" t="b">
        <v>0</v>
      </c>
      <c r="Q33" s="5" t="b">
        <v>0</v>
      </c>
      <c r="R33" s="5" t="b">
        <v>0</v>
      </c>
      <c r="S33" s="5" t="b">
        <v>0</v>
      </c>
      <c r="T33" s="5" t="b">
        <v>0</v>
      </c>
      <c r="U33" s="5"/>
      <c r="V33" s="5" t="b">
        <v>0</v>
      </c>
      <c r="W33" s="5"/>
      <c r="X33" s="5" t="b">
        <v>1</v>
      </c>
      <c r="Y33" s="5" t="b">
        <v>0</v>
      </c>
      <c r="Z33" s="11">
        <v>3</v>
      </c>
      <c r="AA33" s="14" t="str">
        <v>Needs review</v>
      </c>
      <c r="AB33" s="14" t="str">
        <v/>
      </c>
      <c r="AC33" s="15" t="str">
        <v/>
      </c>
      <c r="AD33" s="14" t="str">
        <v/>
      </c>
    </row>
    <row r="34" ht="48" customHeight="1" spans="1:30" x14ac:dyDescent="0.25">
      <c r="A34" s="3" t="str">
        <v>1033</v>
      </c>
      <c r="B34" s="3" t="str">
        <v>Synthetic contact 033</v>
      </c>
      <c r="C34" s="16" t="str">
        <v>Open in HubSpot</v>
      </c>
      <c r="D34" s="3" t="str">
        <v>CNT-001, CNT-002</v>
      </c>
      <c r="E34" s="3" t="str">
        <v>Medium</v>
      </c>
      <c r="F34" s="3" t="str">
        <v>Confirm a valid business email in HubSpot after human review. | Confirm a phone number in HubSpot when operationally required.</v>
      </c>
      <c r="G34" s="3" t="b">
        <v>1</v>
      </c>
      <c r="H34" s="3" t="b">
        <v>1</v>
      </c>
      <c r="I34" s="3" t="b">
        <v>0</v>
      </c>
      <c r="J34" s="3" t="b">
        <v>0</v>
      </c>
      <c r="K34" s="3" t="b">
        <v>0</v>
      </c>
      <c r="L34" s="3" t="b">
        <v>0</v>
      </c>
      <c r="M34" s="3" t="b">
        <v>0</v>
      </c>
      <c r="N34" s="3" t="b">
        <v>0</v>
      </c>
      <c r="O34" s="3" t="b">
        <v>0</v>
      </c>
      <c r="P34" s="3" t="b">
        <v>0</v>
      </c>
      <c r="Q34" s="3" t="b">
        <v>0</v>
      </c>
      <c r="R34" s="3" t="b">
        <v>0</v>
      </c>
      <c r="S34" s="3" t="b">
        <v>0</v>
      </c>
      <c r="T34" s="3" t="b">
        <v>0</v>
      </c>
      <c r="U34" s="3"/>
      <c r="V34" s="3" t="b">
        <v>0</v>
      </c>
      <c r="W34" s="3"/>
      <c r="X34" s="3" t="b">
        <v>0</v>
      </c>
      <c r="Y34" s="3" t="b">
        <v>0</v>
      </c>
      <c r="Z34" s="8">
        <v>2</v>
      </c>
      <c r="AA34" s="14" t="str">
        <v>Needs review</v>
      </c>
      <c r="AB34" s="14" t="str">
        <v/>
      </c>
      <c r="AC34" s="15" t="str">
        <v/>
      </c>
      <c r="AD34" s="14" t="str">
        <v/>
      </c>
    </row>
    <row r="35" ht="48" customHeight="1" spans="1:30" x14ac:dyDescent="0.25">
      <c r="A35" s="5" t="str">
        <v>1034</v>
      </c>
      <c r="B35" s="5" t="str">
        <v>Synthetic contact 034</v>
      </c>
      <c r="C35" s="17" t="str">
        <v>Open in HubSpot</v>
      </c>
      <c r="D35" s="5" t="str">
        <v>CNT-012</v>
      </c>
      <c r="E35" s="5" t="str">
        <v>Medium</v>
      </c>
      <c r="F35" s="5" t="str">
        <v>Respect the subscription status and review campaign eligibility in HubSpot.</v>
      </c>
      <c r="G35" s="5" t="b">
        <v>0</v>
      </c>
      <c r="H35" s="5" t="b">
        <v>0</v>
      </c>
      <c r="I35" s="5" t="b">
        <v>0</v>
      </c>
      <c r="J35" s="5" t="b">
        <v>0</v>
      </c>
      <c r="K35" s="5" t="b">
        <v>0</v>
      </c>
      <c r="L35" s="5" t="b">
        <v>0</v>
      </c>
      <c r="M35" s="5" t="b">
        <v>0</v>
      </c>
      <c r="N35" s="5" t="b">
        <v>1</v>
      </c>
      <c r="O35" s="5" t="b">
        <v>0</v>
      </c>
      <c r="P35" s="5" t="b">
        <v>0</v>
      </c>
      <c r="Q35" s="5" t="b">
        <v>0</v>
      </c>
      <c r="R35" s="5" t="b">
        <v>0</v>
      </c>
      <c r="S35" s="5" t="b">
        <v>0</v>
      </c>
      <c r="T35" s="5" t="b">
        <v>0</v>
      </c>
      <c r="U35" s="5"/>
      <c r="V35" s="5" t="b">
        <v>0</v>
      </c>
      <c r="W35" s="5"/>
      <c r="X35" s="5" t="b">
        <v>0</v>
      </c>
      <c r="Y35" s="5" t="b">
        <v>0</v>
      </c>
      <c r="Z35" s="11">
        <v>1</v>
      </c>
      <c r="AA35" s="14" t="str">
        <v>Needs review</v>
      </c>
      <c r="AB35" s="14" t="str">
        <v/>
      </c>
      <c r="AC35" s="15" t="str">
        <v/>
      </c>
      <c r="AD35" s="14" t="str">
        <v/>
      </c>
    </row>
    <row r="36" ht="48" customHeight="1" spans="1:30" x14ac:dyDescent="0.25">
      <c r="A36" s="3" t="str">
        <v>1035</v>
      </c>
      <c r="B36" s="3" t="str">
        <v>Synthetic contact 035</v>
      </c>
      <c r="C36" s="16" t="str">
        <v>Open in HubSpot</v>
      </c>
      <c r="D36" s="3" t="str">
        <v>CNT-003, CNT-016</v>
      </c>
      <c r="E36" s="3" t="str">
        <v>High</v>
      </c>
      <c r="F36" s="3" t="str">
        <v>Review ownership and routing in HubSpot. | Add a verified profile URL in HubSpot when available.</v>
      </c>
      <c r="G36" s="3" t="b">
        <v>0</v>
      </c>
      <c r="H36" s="3" t="b">
        <v>0</v>
      </c>
      <c r="I36" s="3" t="b">
        <v>1</v>
      </c>
      <c r="J36" s="3" t="b">
        <v>0</v>
      </c>
      <c r="K36" s="3" t="b">
        <v>0</v>
      </c>
      <c r="L36" s="3" t="b">
        <v>0</v>
      </c>
      <c r="M36" s="3" t="b">
        <v>0</v>
      </c>
      <c r="N36" s="3" t="b">
        <v>0</v>
      </c>
      <c r="O36" s="3" t="b">
        <v>0</v>
      </c>
      <c r="P36" s="3" t="b">
        <v>0</v>
      </c>
      <c r="Q36" s="3" t="b">
        <v>0</v>
      </c>
      <c r="R36" s="3" t="b">
        <v>1</v>
      </c>
      <c r="S36" s="3" t="b">
        <v>0</v>
      </c>
      <c r="T36" s="3" t="b">
        <v>0</v>
      </c>
      <c r="U36" s="3"/>
      <c r="V36" s="3" t="b">
        <v>0</v>
      </c>
      <c r="W36" s="3"/>
      <c r="X36" s="3" t="b">
        <v>0</v>
      </c>
      <c r="Y36" s="3" t="b">
        <v>0</v>
      </c>
      <c r="Z36" s="8">
        <v>2</v>
      </c>
      <c r="AA36" s="14" t="str">
        <v>Needs review</v>
      </c>
      <c r="AB36" s="14" t="str">
        <v/>
      </c>
      <c r="AC36" s="15" t="str">
        <v/>
      </c>
      <c r="AD36" s="14" t="str">
        <v/>
      </c>
    </row>
    <row r="37" ht="48" customHeight="1" spans="1:30" x14ac:dyDescent="0.25">
      <c r="A37" s="5" t="str">
        <v>1036</v>
      </c>
      <c r="B37" s="5" t="str">
        <v>Synthetic contact 036</v>
      </c>
      <c r="C37" s="17" t="str">
        <v>Open in HubSpot</v>
      </c>
      <c r="D37" s="5" t="str">
        <v>CNT-002, CNT-005, CNT-006, CNT-015, CNT-017, CNT-022</v>
      </c>
      <c r="E37" s="5" t="str">
        <v>Medium</v>
      </c>
      <c r="F37" s="5" t="str">
        <v>Confirm a phone number in HubSpot when operationally required. | Review and associate the correct company in HubSpot. | Validate the contact before updating or archiving it in HubSpot. | Confirm the current role in HubSpot when relevant. | Review the title-derived seniority suggestion before updating HubSpot. | Confirm the person’s name in HubSpot.</v>
      </c>
      <c r="G37" s="5" t="b">
        <v>0</v>
      </c>
      <c r="H37" s="5" t="b">
        <v>1</v>
      </c>
      <c r="I37" s="5" t="b">
        <v>0</v>
      </c>
      <c r="J37" s="5" t="b">
        <v>1</v>
      </c>
      <c r="K37" s="5" t="b">
        <v>0</v>
      </c>
      <c r="L37" s="5" t="b">
        <v>1</v>
      </c>
      <c r="M37" s="5" t="b">
        <v>0</v>
      </c>
      <c r="N37" s="5" t="b">
        <v>0</v>
      </c>
      <c r="O37" s="5" t="b">
        <v>0</v>
      </c>
      <c r="P37" s="5" t="b">
        <v>0</v>
      </c>
      <c r="Q37" s="5" t="b">
        <v>1</v>
      </c>
      <c r="R37" s="5" t="b">
        <v>0</v>
      </c>
      <c r="S37" s="5" t="b">
        <v>1</v>
      </c>
      <c r="T37" s="5" t="b">
        <v>0</v>
      </c>
      <c r="U37" s="5"/>
      <c r="V37" s="5" t="b">
        <v>0</v>
      </c>
      <c r="W37" s="5"/>
      <c r="X37" s="5" t="b">
        <v>0</v>
      </c>
      <c r="Y37" s="5" t="b">
        <v>1</v>
      </c>
      <c r="Z37" s="11">
        <v>6</v>
      </c>
      <c r="AA37" s="14" t="str">
        <v>Needs review</v>
      </c>
      <c r="AB37" s="14" t="str">
        <v/>
      </c>
      <c r="AC37" s="15" t="str">
        <v/>
      </c>
      <c r="AD37" s="14" t="str">
        <v/>
      </c>
    </row>
    <row r="38" ht="48" customHeight="1" spans="1:30" x14ac:dyDescent="0.25">
      <c r="A38" s="3" t="str">
        <v>1037</v>
      </c>
      <c r="B38" s="3" t="str">
        <v>Synthetic contact 037</v>
      </c>
      <c r="C38" s="16" t="str">
        <v>Open in HubSpot</v>
      </c>
      <c r="D38" s="3" t="str">
        <v/>
      </c>
      <c r="E38" s="3" t="str">
        <v/>
      </c>
      <c r="F38" s="3" t="str">
        <v/>
      </c>
      <c r="G38" s="3" t="b">
        <v>0</v>
      </c>
      <c r="H38" s="3" t="b">
        <v>0</v>
      </c>
      <c r="I38" s="3" t="b">
        <v>0</v>
      </c>
      <c r="J38" s="3" t="b">
        <v>0</v>
      </c>
      <c r="K38" s="3" t="b">
        <v>0</v>
      </c>
      <c r="L38" s="3" t="b">
        <v>0</v>
      </c>
      <c r="M38" s="3" t="b">
        <v>0</v>
      </c>
      <c r="N38" s="3" t="b">
        <v>0</v>
      </c>
      <c r="O38" s="3" t="b">
        <v>0</v>
      </c>
      <c r="P38" s="3" t="b">
        <v>0</v>
      </c>
      <c r="Q38" s="3" t="b">
        <v>0</v>
      </c>
      <c r="R38" s="3" t="b">
        <v>0</v>
      </c>
      <c r="S38" s="3" t="b">
        <v>0</v>
      </c>
      <c r="T38" s="3" t="b">
        <v>0</v>
      </c>
      <c r="U38" s="3"/>
      <c r="V38" s="3" t="b">
        <v>0</v>
      </c>
      <c r="W38" s="3"/>
      <c r="X38" s="3" t="b">
        <v>0</v>
      </c>
      <c r="Y38" s="3" t="b">
        <v>0</v>
      </c>
      <c r="Z38" s="8">
        <v>0</v>
      </c>
      <c r="AA38" s="14" t="str">
        <v>Needs review</v>
      </c>
      <c r="AB38" s="14" t="str">
        <v/>
      </c>
      <c r="AC38" s="15" t="str">
        <v/>
      </c>
      <c r="AD38" s="14" t="str">
        <v/>
      </c>
    </row>
    <row r="39" ht="48" customHeight="1" spans="1:30" x14ac:dyDescent="0.25">
      <c r="A39" s="5" t="str">
        <v>1038</v>
      </c>
      <c r="B39" s="5" t="str">
        <v>Synthetic contact 038</v>
      </c>
      <c r="C39" s="17" t="str">
        <v>Open in HubSpot</v>
      </c>
      <c r="D39" s="5" t="str">
        <v>CNT-013</v>
      </c>
      <c r="E39" s="5" t="str">
        <v>Medium</v>
      </c>
      <c r="F39" s="5" t="str">
        <v>Review whether the contact still belongs in active CRM segments.</v>
      </c>
      <c r="G39" s="5" t="b">
        <v>0</v>
      </c>
      <c r="H39" s="5" t="b">
        <v>0</v>
      </c>
      <c r="I39" s="5" t="b">
        <v>0</v>
      </c>
      <c r="J39" s="5" t="b">
        <v>0</v>
      </c>
      <c r="K39" s="5" t="b">
        <v>0</v>
      </c>
      <c r="L39" s="5" t="b">
        <v>0</v>
      </c>
      <c r="M39" s="5" t="b">
        <v>0</v>
      </c>
      <c r="N39" s="5" t="b">
        <v>0</v>
      </c>
      <c r="O39" s="5" t="b">
        <v>1</v>
      </c>
      <c r="P39" s="5" t="b">
        <v>0</v>
      </c>
      <c r="Q39" s="5" t="b">
        <v>0</v>
      </c>
      <c r="R39" s="5" t="b">
        <v>0</v>
      </c>
      <c r="S39" s="5" t="b">
        <v>0</v>
      </c>
      <c r="T39" s="5" t="b">
        <v>0</v>
      </c>
      <c r="U39" s="5"/>
      <c r="V39" s="5" t="b">
        <v>0</v>
      </c>
      <c r="W39" s="5"/>
      <c r="X39" s="5" t="b">
        <v>0</v>
      </c>
      <c r="Y39" s="5" t="b">
        <v>0</v>
      </c>
      <c r="Z39" s="11">
        <v>1</v>
      </c>
      <c r="AA39" s="14" t="str">
        <v>Needs review</v>
      </c>
      <c r="AB39" s="14" t="str">
        <v/>
      </c>
      <c r="AC39" s="15" t="str">
        <v/>
      </c>
      <c r="AD39" s="14" t="str">
        <v/>
      </c>
    </row>
    <row r="40" ht="48" customHeight="1" spans="1:30" x14ac:dyDescent="0.25">
      <c r="A40" s="3" t="str">
        <v>1039</v>
      </c>
      <c r="B40" s="3" t="str">
        <v>Synthetic contact 039</v>
      </c>
      <c r="C40" s="16" t="str">
        <v>Open in HubSpot</v>
      </c>
      <c r="D40" s="3" t="str">
        <v>CNT-002, CNT-011</v>
      </c>
      <c r="E40" s="3" t="str">
        <v>High</v>
      </c>
      <c r="F40" s="3" t="str">
        <v>Confirm a phone number in HubSpot when operationally required. | Review deliverability and suppress or correct the address in HubSpot.</v>
      </c>
      <c r="G40" s="3" t="b">
        <v>0</v>
      </c>
      <c r="H40" s="3" t="b">
        <v>1</v>
      </c>
      <c r="I40" s="3" t="b">
        <v>0</v>
      </c>
      <c r="J40" s="3" t="b">
        <v>0</v>
      </c>
      <c r="K40" s="3" t="b">
        <v>0</v>
      </c>
      <c r="L40" s="3" t="b">
        <v>0</v>
      </c>
      <c r="M40" s="3" t="b">
        <v>1</v>
      </c>
      <c r="N40" s="3" t="b">
        <v>0</v>
      </c>
      <c r="O40" s="3" t="b">
        <v>0</v>
      </c>
      <c r="P40" s="3" t="b">
        <v>0</v>
      </c>
      <c r="Q40" s="3" t="b">
        <v>0</v>
      </c>
      <c r="R40" s="3" t="b">
        <v>0</v>
      </c>
      <c r="S40" s="3" t="b">
        <v>0</v>
      </c>
      <c r="T40" s="3" t="b">
        <v>0</v>
      </c>
      <c r="U40" s="3"/>
      <c r="V40" s="3" t="b">
        <v>0</v>
      </c>
      <c r="W40" s="3"/>
      <c r="X40" s="3" t="b">
        <v>0</v>
      </c>
      <c r="Y40" s="3" t="b">
        <v>0</v>
      </c>
      <c r="Z40" s="8">
        <v>2</v>
      </c>
      <c r="AA40" s="14" t="str">
        <v>Needs review</v>
      </c>
      <c r="AB40" s="14" t="str">
        <v/>
      </c>
      <c r="AC40" s="15" t="str">
        <v/>
      </c>
      <c r="AD40" s="14" t="str">
        <v/>
      </c>
    </row>
    <row r="41" ht="48" customHeight="1" spans="1:30" x14ac:dyDescent="0.25">
      <c r="A41" s="5" t="str">
        <v>1040</v>
      </c>
      <c r="B41" s="5" t="str">
        <v>Synthetic contact 040</v>
      </c>
      <c r="C41" s="17" t="str">
        <v>Open in HubSpot</v>
      </c>
      <c r="D41" s="5" t="str">
        <v>CNT-004, CNT-006, CNT-014, CNT-016</v>
      </c>
      <c r="E41" s="5" t="str">
        <v>Medium</v>
      </c>
      <c r="F41" s="5" t="str">
        <v>Review the journey and assign the appropriate lifecycle stage in HubSpot. | Validate the contact before updating or archiving it in HubSpot. | Confirm whether a named stakeholder address is available. | Add a verified profile URL in HubSpot when available.</v>
      </c>
      <c r="G41" s="5" t="b">
        <v>0</v>
      </c>
      <c r="H41" s="5" t="b">
        <v>0</v>
      </c>
      <c r="I41" s="5" t="b">
        <v>0</v>
      </c>
      <c r="J41" s="5" t="b">
        <v>0</v>
      </c>
      <c r="K41" s="5" t="b">
        <v>1</v>
      </c>
      <c r="L41" s="5" t="b">
        <v>1</v>
      </c>
      <c r="M41" s="5" t="b">
        <v>0</v>
      </c>
      <c r="N41" s="5" t="b">
        <v>0</v>
      </c>
      <c r="O41" s="5" t="b">
        <v>0</v>
      </c>
      <c r="P41" s="5" t="b">
        <v>1</v>
      </c>
      <c r="Q41" s="5" t="b">
        <v>0</v>
      </c>
      <c r="R41" s="5" t="b">
        <v>1</v>
      </c>
      <c r="S41" s="5" t="b">
        <v>0</v>
      </c>
      <c r="T41" s="5" t="b">
        <v>0</v>
      </c>
      <c r="U41" s="5"/>
      <c r="V41" s="5" t="b">
        <v>0</v>
      </c>
      <c r="W41" s="5"/>
      <c r="X41" s="5" t="b">
        <v>0</v>
      </c>
      <c r="Y41" s="5" t="b">
        <v>0</v>
      </c>
      <c r="Z41" s="11">
        <v>4</v>
      </c>
      <c r="AA41" s="14" t="str">
        <v>Needs review</v>
      </c>
      <c r="AB41" s="14" t="str">
        <v/>
      </c>
      <c r="AC41" s="15" t="str">
        <v/>
      </c>
      <c r="AD41" s="14" t="str">
        <v/>
      </c>
    </row>
    <row r="42" ht="48" customHeight="1" spans="1:30" x14ac:dyDescent="0.25">
      <c r="A42" s="3" t="str">
        <v>1041</v>
      </c>
      <c r="B42" s="3" t="str">
        <v>Synthetic contact 041</v>
      </c>
      <c r="C42" s="16" t="str">
        <v>Open in HubSpot</v>
      </c>
      <c r="D42" s="3" t="str">
        <v/>
      </c>
      <c r="E42" s="3" t="str">
        <v/>
      </c>
      <c r="F42" s="3" t="str">
        <v/>
      </c>
      <c r="G42" s="3" t="b">
        <v>0</v>
      </c>
      <c r="H42" s="3" t="b">
        <v>0</v>
      </c>
      <c r="I42" s="3" t="b">
        <v>0</v>
      </c>
      <c r="J42" s="3" t="b">
        <v>0</v>
      </c>
      <c r="K42" s="3" t="b">
        <v>0</v>
      </c>
      <c r="L42" s="3" t="b">
        <v>0</v>
      </c>
      <c r="M42" s="3" t="b">
        <v>0</v>
      </c>
      <c r="N42" s="3" t="b">
        <v>0</v>
      </c>
      <c r="O42" s="3" t="b">
        <v>0</v>
      </c>
      <c r="P42" s="3" t="b">
        <v>0</v>
      </c>
      <c r="Q42" s="3" t="b">
        <v>0</v>
      </c>
      <c r="R42" s="3" t="b">
        <v>0</v>
      </c>
      <c r="S42" s="3" t="b">
        <v>0</v>
      </c>
      <c r="T42" s="3" t="b">
        <v>0</v>
      </c>
      <c r="U42" s="3"/>
      <c r="V42" s="3" t="b">
        <v>0</v>
      </c>
      <c r="W42" s="3"/>
      <c r="X42" s="3" t="b">
        <v>0</v>
      </c>
      <c r="Y42" s="3" t="b">
        <v>0</v>
      </c>
      <c r="Z42" s="8">
        <v>0</v>
      </c>
      <c r="AA42" s="14" t="str">
        <v>Needs review</v>
      </c>
      <c r="AB42" s="14" t="str">
        <v/>
      </c>
      <c r="AC42" s="15" t="str">
        <v/>
      </c>
      <c r="AD42" s="14" t="str">
        <v/>
      </c>
    </row>
    <row r="43" ht="48" customHeight="1" spans="1:30" x14ac:dyDescent="0.25">
      <c r="A43" s="5" t="str">
        <v>1042</v>
      </c>
      <c r="B43" s="5" t="str">
        <v>Synthetic contact 042</v>
      </c>
      <c r="C43" s="17" t="str">
        <v>Open in HubSpot</v>
      </c>
      <c r="D43" s="5" t="str">
        <v>CNT-002, CNT-003, CNT-015, CNT-018</v>
      </c>
      <c r="E43" s="5" t="str">
        <v>High</v>
      </c>
      <c r="F43" s="5" t="str">
        <v>Confirm a phone number in HubSpot when operationally required. | Review ownership and routing in HubSpot. | Confirm the current role in HubSpot when relevant. | Review the contact’s current employer and associations in HubSpot.</v>
      </c>
      <c r="G43" s="5" t="b">
        <v>0</v>
      </c>
      <c r="H43" s="5" t="b">
        <v>1</v>
      </c>
      <c r="I43" s="5" t="b">
        <v>1</v>
      </c>
      <c r="J43" s="5" t="b">
        <v>0</v>
      </c>
      <c r="K43" s="5" t="b">
        <v>0</v>
      </c>
      <c r="L43" s="5" t="b">
        <v>0</v>
      </c>
      <c r="M43" s="5" t="b">
        <v>0</v>
      </c>
      <c r="N43" s="5" t="b">
        <v>0</v>
      </c>
      <c r="O43" s="5" t="b">
        <v>0</v>
      </c>
      <c r="P43" s="5" t="b">
        <v>0</v>
      </c>
      <c r="Q43" s="5" t="b">
        <v>1</v>
      </c>
      <c r="R43" s="5" t="b">
        <v>0</v>
      </c>
      <c r="S43" s="5" t="b">
        <v>0</v>
      </c>
      <c r="T43" s="5" t="b">
        <v>1</v>
      </c>
      <c r="U43" s="5" t="str">
        <v>Example employer 42</v>
      </c>
      <c r="V43" s="5" t="b">
        <v>0</v>
      </c>
      <c r="W43" s="5"/>
      <c r="X43" s="5" t="b">
        <v>0</v>
      </c>
      <c r="Y43" s="5" t="b">
        <v>0</v>
      </c>
      <c r="Z43" s="11">
        <v>4</v>
      </c>
      <c r="AA43" s="14" t="str">
        <v>Needs review</v>
      </c>
      <c r="AB43" s="14" t="str">
        <v/>
      </c>
      <c r="AC43" s="15" t="str">
        <v/>
      </c>
      <c r="AD43" s="14" t="str">
        <v/>
      </c>
    </row>
    <row r="44" ht="48" customHeight="1" spans="1:30" x14ac:dyDescent="0.25">
      <c r="A44" s="3" t="str">
        <v>1043</v>
      </c>
      <c r="B44" s="3" t="str">
        <v>Synthetic contact 043</v>
      </c>
      <c r="C44" s="16" t="str">
        <v>Open in HubSpot</v>
      </c>
      <c r="D44" s="3" t="str">
        <v/>
      </c>
      <c r="E44" s="3" t="str">
        <v/>
      </c>
      <c r="F44" s="3" t="str">
        <v/>
      </c>
      <c r="G44" s="3" t="b">
        <v>0</v>
      </c>
      <c r="H44" s="3" t="b">
        <v>0</v>
      </c>
      <c r="I44" s="3" t="b">
        <v>0</v>
      </c>
      <c r="J44" s="3" t="b">
        <v>0</v>
      </c>
      <c r="K44" s="3" t="b">
        <v>0</v>
      </c>
      <c r="L44" s="3" t="b">
        <v>0</v>
      </c>
      <c r="M44" s="3" t="b">
        <v>0</v>
      </c>
      <c r="N44" s="3" t="b">
        <v>0</v>
      </c>
      <c r="O44" s="3" t="b">
        <v>0</v>
      </c>
      <c r="P44" s="3" t="b">
        <v>0</v>
      </c>
      <c r="Q44" s="3" t="b">
        <v>0</v>
      </c>
      <c r="R44" s="3" t="b">
        <v>0</v>
      </c>
      <c r="S44" s="3" t="b">
        <v>0</v>
      </c>
      <c r="T44" s="3" t="b">
        <v>0</v>
      </c>
      <c r="U44" s="3"/>
      <c r="V44" s="3" t="b">
        <v>0</v>
      </c>
      <c r="W44" s="3"/>
      <c r="X44" s="3" t="b">
        <v>0</v>
      </c>
      <c r="Y44" s="3" t="b">
        <v>0</v>
      </c>
      <c r="Z44" s="8">
        <v>0</v>
      </c>
      <c r="AA44" s="14" t="str">
        <v>Needs review</v>
      </c>
      <c r="AB44" s="14" t="str">
        <v/>
      </c>
      <c r="AC44" s="15" t="str">
        <v/>
      </c>
      <c r="AD44" s="14" t="str">
        <v/>
      </c>
    </row>
    <row r="45" ht="48" customHeight="1" spans="1:30" x14ac:dyDescent="0.25">
      <c r="A45" s="5" t="str">
        <v>1044</v>
      </c>
      <c r="B45" s="5" t="str">
        <v>Synthetic contact 044</v>
      </c>
      <c r="C45" s="17" t="str">
        <v>Open in HubSpot</v>
      </c>
      <c r="D45" s="5" t="str">
        <v>CNT-001, CNT-006</v>
      </c>
      <c r="E45" s="5" t="str">
        <v>Medium</v>
      </c>
      <c r="F45" s="5" t="str">
        <v>Confirm a valid business email in HubSpot after human review. | Validate the contact before updating or archiving it in HubSpot.</v>
      </c>
      <c r="G45" s="5" t="b">
        <v>1</v>
      </c>
      <c r="H45" s="5" t="b">
        <v>0</v>
      </c>
      <c r="I45" s="5" t="b">
        <v>0</v>
      </c>
      <c r="J45" s="5" t="b">
        <v>0</v>
      </c>
      <c r="K45" s="5" t="b">
        <v>0</v>
      </c>
      <c r="L45" s="5" t="b">
        <v>1</v>
      </c>
      <c r="M45" s="5" t="b">
        <v>0</v>
      </c>
      <c r="N45" s="5" t="b">
        <v>0</v>
      </c>
      <c r="O45" s="5" t="b">
        <v>0</v>
      </c>
      <c r="P45" s="5" t="b">
        <v>0</v>
      </c>
      <c r="Q45" s="5" t="b">
        <v>0</v>
      </c>
      <c r="R45" s="5" t="b">
        <v>0</v>
      </c>
      <c r="S45" s="5" t="b">
        <v>0</v>
      </c>
      <c r="T45" s="5" t="b">
        <v>0</v>
      </c>
      <c r="U45" s="5"/>
      <c r="V45" s="5" t="b">
        <v>0</v>
      </c>
      <c r="W45" s="5"/>
      <c r="X45" s="5" t="b">
        <v>0</v>
      </c>
      <c r="Y45" s="5" t="b">
        <v>0</v>
      </c>
      <c r="Z45" s="11">
        <v>2</v>
      </c>
      <c r="AA45" s="14" t="str">
        <v>Needs review</v>
      </c>
      <c r="AB45" s="14" t="str">
        <v/>
      </c>
      <c r="AC45" s="15" t="str">
        <v/>
      </c>
      <c r="AD45" s="14" t="str">
        <v/>
      </c>
    </row>
    <row r="46" ht="48" customHeight="1" spans="1:30" x14ac:dyDescent="0.25">
      <c r="A46" s="3" t="str">
        <v>1045</v>
      </c>
      <c r="B46" s="3" t="str">
        <v>Synthetic contact 045</v>
      </c>
      <c r="C46" s="16" t="str">
        <v>Open in HubSpot</v>
      </c>
      <c r="D46" s="3" t="str">
        <v>CNT-002, CNT-005, CNT-016, CNT-019</v>
      </c>
      <c r="E46" s="3" t="str">
        <v>Medium</v>
      </c>
      <c r="F46" s="3" t="str">
        <v>Confirm a phone number in HubSpot when operationally required. | Review and associate the correct company in HubSpot. | Add a verified profile URL in HubSpot when available. | Review which company associations are current in HubSpot.</v>
      </c>
      <c r="G46" s="3" t="b">
        <v>0</v>
      </c>
      <c r="H46" s="3" t="b">
        <v>1</v>
      </c>
      <c r="I46" s="3" t="b">
        <v>0</v>
      </c>
      <c r="J46" s="3" t="b">
        <v>1</v>
      </c>
      <c r="K46" s="3" t="b">
        <v>0</v>
      </c>
      <c r="L46" s="3" t="b">
        <v>0</v>
      </c>
      <c r="M46" s="3" t="b">
        <v>0</v>
      </c>
      <c r="N46" s="3" t="b">
        <v>0</v>
      </c>
      <c r="O46" s="3" t="b">
        <v>0</v>
      </c>
      <c r="P46" s="3" t="b">
        <v>0</v>
      </c>
      <c r="Q46" s="3" t="b">
        <v>0</v>
      </c>
      <c r="R46" s="3" t="b">
        <v>1</v>
      </c>
      <c r="S46" s="3" t="b">
        <v>0</v>
      </c>
      <c r="T46" s="3" t="b">
        <v>0</v>
      </c>
      <c r="U46" s="3"/>
      <c r="V46" s="3" t="b">
        <v>1</v>
      </c>
      <c r="W46" s="3" t="str">
        <v>Example account 45; Example subsidiary 45</v>
      </c>
      <c r="X46" s="3" t="b">
        <v>0</v>
      </c>
      <c r="Y46" s="3" t="b">
        <v>0</v>
      </c>
      <c r="Z46" s="8">
        <v>4</v>
      </c>
      <c r="AA46" s="14" t="str">
        <v>Needs review</v>
      </c>
      <c r="AB46" s="14" t="str">
        <v/>
      </c>
      <c r="AC46" s="15" t="str">
        <v/>
      </c>
      <c r="AD46" s="14" t="str">
        <v/>
      </c>
    </row>
    <row r="47" ht="48" customHeight="1" spans="1:30" x14ac:dyDescent="0.25">
      <c r="A47" s="5" t="str">
        <v>1046</v>
      </c>
      <c r="B47" s="5" t="str">
        <v>Synthetic contact 046</v>
      </c>
      <c r="C47" s="17" t="str">
        <v>Open in HubSpot</v>
      </c>
      <c r="D47" s="5" t="str">
        <v/>
      </c>
      <c r="E47" s="5" t="str">
        <v/>
      </c>
      <c r="F47" s="5" t="str">
        <v/>
      </c>
      <c r="G47" s="5" t="b">
        <v>0</v>
      </c>
      <c r="H47" s="5" t="b">
        <v>0</v>
      </c>
      <c r="I47" s="5" t="b">
        <v>0</v>
      </c>
      <c r="J47" s="5" t="b">
        <v>0</v>
      </c>
      <c r="K47" s="5" t="b">
        <v>0</v>
      </c>
      <c r="L47" s="5" t="b">
        <v>0</v>
      </c>
      <c r="M47" s="5" t="b">
        <v>0</v>
      </c>
      <c r="N47" s="5" t="b">
        <v>0</v>
      </c>
      <c r="O47" s="5" t="b">
        <v>0</v>
      </c>
      <c r="P47" s="5" t="b">
        <v>0</v>
      </c>
      <c r="Q47" s="5" t="b">
        <v>0</v>
      </c>
      <c r="R47" s="5" t="b">
        <v>0</v>
      </c>
      <c r="S47" s="5" t="b">
        <v>0</v>
      </c>
      <c r="T47" s="5" t="b">
        <v>0</v>
      </c>
      <c r="U47" s="5"/>
      <c r="V47" s="5" t="b">
        <v>0</v>
      </c>
      <c r="W47" s="5"/>
      <c r="X47" s="5" t="b">
        <v>0</v>
      </c>
      <c r="Y47" s="5" t="b">
        <v>0</v>
      </c>
      <c r="Z47" s="11">
        <v>0</v>
      </c>
      <c r="AA47" s="14" t="str">
        <v>Needs review</v>
      </c>
      <c r="AB47" s="14" t="str">
        <v/>
      </c>
      <c r="AC47" s="15" t="str">
        <v/>
      </c>
      <c r="AD47" s="14" t="str">
        <v/>
      </c>
    </row>
    <row r="48" ht="48" customHeight="1" spans="1:30" x14ac:dyDescent="0.25">
      <c r="A48" s="3" t="str">
        <v>1047</v>
      </c>
      <c r="B48" s="3" t="str">
        <v>Synthetic contact 047</v>
      </c>
      <c r="C48" s="16" t="str">
        <v>Open in HubSpot</v>
      </c>
      <c r="D48" s="3" t="str">
        <v/>
      </c>
      <c r="E48" s="3" t="str">
        <v/>
      </c>
      <c r="F48" s="3" t="str">
        <v/>
      </c>
      <c r="G48" s="3" t="b">
        <v>0</v>
      </c>
      <c r="H48" s="3" t="b">
        <v>0</v>
      </c>
      <c r="I48" s="3" t="b">
        <v>0</v>
      </c>
      <c r="J48" s="3" t="b">
        <v>0</v>
      </c>
      <c r="K48" s="3" t="b">
        <v>0</v>
      </c>
      <c r="L48" s="3" t="b">
        <v>0</v>
      </c>
      <c r="M48" s="3" t="b">
        <v>0</v>
      </c>
      <c r="N48" s="3" t="b">
        <v>0</v>
      </c>
      <c r="O48" s="3" t="b">
        <v>0</v>
      </c>
      <c r="P48" s="3" t="b">
        <v>0</v>
      </c>
      <c r="Q48" s="3" t="b">
        <v>0</v>
      </c>
      <c r="R48" s="3" t="b">
        <v>0</v>
      </c>
      <c r="S48" s="3" t="b">
        <v>0</v>
      </c>
      <c r="T48" s="3" t="b">
        <v>0</v>
      </c>
      <c r="U48" s="3"/>
      <c r="V48" s="3" t="b">
        <v>0</v>
      </c>
      <c r="W48" s="3"/>
      <c r="X48" s="3" t="b">
        <v>0</v>
      </c>
      <c r="Y48" s="3" t="b">
        <v>0</v>
      </c>
      <c r="Z48" s="8">
        <v>0</v>
      </c>
      <c r="AA48" s="14" t="str">
        <v>Needs review</v>
      </c>
      <c r="AB48" s="14" t="str">
        <v/>
      </c>
      <c r="AC48" s="15" t="str">
        <v/>
      </c>
      <c r="AD48" s="14" t="str">
        <v/>
      </c>
    </row>
    <row r="49" ht="48" customHeight="1" spans="1:30" x14ac:dyDescent="0.25">
      <c r="A49" s="5" t="str">
        <v>1048</v>
      </c>
      <c r="B49" s="5" t="str">
        <v>Synthetic contact 048</v>
      </c>
      <c r="C49" s="17" t="str">
        <v>Open in HubSpot</v>
      </c>
      <c r="D49" s="5" t="str">
        <v>CNT-002, CNT-004, CNT-006, CNT-015, CNT-017, CNT-020</v>
      </c>
      <c r="E49" s="5" t="str">
        <v>Medium</v>
      </c>
      <c r="F49" s="5" t="str">
        <v>Confirm a phone number in HubSpot when operationally required. | Review the journey and assign the appropriate lifecycle stage in HubSpot. | Validate the contact before updating or archiving it in HubSpot. | Confirm the current role in HubSpot when relevant. | Review the title-derived seniority suggestion before updating HubSpot. | Review marketing-contact status and campaign eligibility in HubSpot.</v>
      </c>
      <c r="G49" s="5" t="b">
        <v>0</v>
      </c>
      <c r="H49" s="5" t="b">
        <v>1</v>
      </c>
      <c r="I49" s="5" t="b">
        <v>0</v>
      </c>
      <c r="J49" s="5" t="b">
        <v>0</v>
      </c>
      <c r="K49" s="5" t="b">
        <v>1</v>
      </c>
      <c r="L49" s="5" t="b">
        <v>1</v>
      </c>
      <c r="M49" s="5" t="b">
        <v>0</v>
      </c>
      <c r="N49" s="5" t="b">
        <v>0</v>
      </c>
      <c r="O49" s="5" t="b">
        <v>0</v>
      </c>
      <c r="P49" s="5" t="b">
        <v>0</v>
      </c>
      <c r="Q49" s="5" t="b">
        <v>1</v>
      </c>
      <c r="R49" s="5" t="b">
        <v>0</v>
      </c>
      <c r="S49" s="5" t="b">
        <v>1</v>
      </c>
      <c r="T49" s="5" t="b">
        <v>0</v>
      </c>
      <c r="U49" s="5"/>
      <c r="V49" s="5" t="b">
        <v>0</v>
      </c>
      <c r="W49" s="5"/>
      <c r="X49" s="5" t="b">
        <v>1</v>
      </c>
      <c r="Y49" s="5" t="b">
        <v>0</v>
      </c>
      <c r="Z49" s="11">
        <v>6</v>
      </c>
      <c r="AA49" s="14" t="str">
        <v>Needs review</v>
      </c>
      <c r="AB49" s="14" t="str">
        <v/>
      </c>
      <c r="AC49" s="15" t="str">
        <v/>
      </c>
      <c r="AD49" s="14" t="str">
        <v/>
      </c>
    </row>
    <row r="50" ht="48" customHeight="1" spans="1:30" x14ac:dyDescent="0.25">
      <c r="A50" s="3" t="str">
        <v>1049</v>
      </c>
      <c r="B50" s="3" t="str">
        <v>Synthetic contact 049</v>
      </c>
      <c r="C50" s="16" t="str">
        <v>Open in HubSpot</v>
      </c>
      <c r="D50" s="3" t="str">
        <v>CNT-003</v>
      </c>
      <c r="E50" s="3" t="str">
        <v>High</v>
      </c>
      <c r="F50" s="3" t="str">
        <v>Review ownership and routing in HubSpot.</v>
      </c>
      <c r="G50" s="3" t="b">
        <v>0</v>
      </c>
      <c r="H50" s="3" t="b">
        <v>0</v>
      </c>
      <c r="I50" s="3" t="b">
        <v>1</v>
      </c>
      <c r="J50" s="3" t="b">
        <v>0</v>
      </c>
      <c r="K50" s="3" t="b">
        <v>0</v>
      </c>
      <c r="L50" s="3" t="b">
        <v>0</v>
      </c>
      <c r="M50" s="3" t="b">
        <v>0</v>
      </c>
      <c r="N50" s="3" t="b">
        <v>0</v>
      </c>
      <c r="O50" s="3" t="b">
        <v>0</v>
      </c>
      <c r="P50" s="3" t="b">
        <v>0</v>
      </c>
      <c r="Q50" s="3" t="b">
        <v>0</v>
      </c>
      <c r="R50" s="3" t="b">
        <v>0</v>
      </c>
      <c r="S50" s="3" t="b">
        <v>0</v>
      </c>
      <c r="T50" s="3" t="b">
        <v>0</v>
      </c>
      <c r="U50" s="3"/>
      <c r="V50" s="3" t="b">
        <v>0</v>
      </c>
      <c r="W50" s="3"/>
      <c r="X50" s="3" t="b">
        <v>0</v>
      </c>
      <c r="Y50" s="3" t="b">
        <v>0</v>
      </c>
      <c r="Z50" s="8">
        <v>1</v>
      </c>
      <c r="AA50" s="14" t="str">
        <v>Needs review</v>
      </c>
      <c r="AB50" s="14" t="str">
        <v/>
      </c>
      <c r="AC50" s="15" t="str">
        <v/>
      </c>
      <c r="AD50" s="14" t="str">
        <v/>
      </c>
    </row>
    <row r="51" ht="48" customHeight="1" spans="1:30" x14ac:dyDescent="0.25">
      <c r="A51" s="5" t="str">
        <v>1050</v>
      </c>
      <c r="B51" s="5" t="str">
        <v>Synthetic contact 050</v>
      </c>
      <c r="C51" s="17" t="str">
        <v>Open in HubSpot</v>
      </c>
      <c r="D51" s="5" t="str">
        <v>CNT-014, CNT-016</v>
      </c>
      <c r="E51" s="5" t="str">
        <v>Low</v>
      </c>
      <c r="F51" s="5" t="str">
        <v>Confirm whether a named stakeholder address is available. | Add a verified profile URL in HubSpot when available.</v>
      </c>
      <c r="G51" s="5" t="b">
        <v>0</v>
      </c>
      <c r="H51" s="5" t="b">
        <v>0</v>
      </c>
      <c r="I51" s="5" t="b">
        <v>0</v>
      </c>
      <c r="J51" s="5" t="b">
        <v>0</v>
      </c>
      <c r="K51" s="5" t="b">
        <v>0</v>
      </c>
      <c r="L51" s="5" t="b">
        <v>0</v>
      </c>
      <c r="M51" s="5" t="b">
        <v>0</v>
      </c>
      <c r="N51" s="5" t="b">
        <v>0</v>
      </c>
      <c r="O51" s="5" t="b">
        <v>0</v>
      </c>
      <c r="P51" s="5" t="b">
        <v>1</v>
      </c>
      <c r="Q51" s="5" t="b">
        <v>0</v>
      </c>
      <c r="R51" s="5" t="b">
        <v>1</v>
      </c>
      <c r="S51" s="5" t="b">
        <v>0</v>
      </c>
      <c r="T51" s="5" t="b">
        <v>0</v>
      </c>
      <c r="U51" s="5"/>
      <c r="V51" s="5" t="b">
        <v>0</v>
      </c>
      <c r="W51" s="5"/>
      <c r="X51" s="5" t="b">
        <v>0</v>
      </c>
      <c r="Y51" s="5" t="b">
        <v>0</v>
      </c>
      <c r="Z51" s="11">
        <v>2</v>
      </c>
      <c r="AA51" s="14" t="str">
        <v>Needs review</v>
      </c>
      <c r="AB51" s="14" t="str">
        <v/>
      </c>
      <c r="AC51" s="15" t="str">
        <v/>
      </c>
      <c r="AD51" s="14" t="str">
        <v/>
      </c>
    </row>
    <row r="52" ht="48" customHeight="1" spans="1:30" x14ac:dyDescent="0.25">
      <c r="A52" s="3" t="str">
        <v>1051</v>
      </c>
      <c r="B52" s="3" t="str">
        <v>Synthetic contact 051</v>
      </c>
      <c r="C52" s="16" t="str">
        <v>Open in HubSpot</v>
      </c>
      <c r="D52" s="3" t="str">
        <v>CNT-002, CNT-012</v>
      </c>
      <c r="E52" s="3" t="str">
        <v>Medium</v>
      </c>
      <c r="F52" s="3" t="str">
        <v>Confirm a phone number in HubSpot when operationally required. | Respect the subscription status and review campaign eligibility in HubSpot.</v>
      </c>
      <c r="G52" s="3" t="b">
        <v>0</v>
      </c>
      <c r="H52" s="3" t="b">
        <v>1</v>
      </c>
      <c r="I52" s="3" t="b">
        <v>0</v>
      </c>
      <c r="J52" s="3" t="b">
        <v>0</v>
      </c>
      <c r="K52" s="3" t="b">
        <v>0</v>
      </c>
      <c r="L52" s="3" t="b">
        <v>0</v>
      </c>
      <c r="M52" s="3" t="b">
        <v>0</v>
      </c>
      <c r="N52" s="3" t="b">
        <v>1</v>
      </c>
      <c r="O52" s="3" t="b">
        <v>0</v>
      </c>
      <c r="P52" s="3" t="b">
        <v>0</v>
      </c>
      <c r="Q52" s="3" t="b">
        <v>0</v>
      </c>
      <c r="R52" s="3" t="b">
        <v>0</v>
      </c>
      <c r="S52" s="3" t="b">
        <v>0</v>
      </c>
      <c r="T52" s="3" t="b">
        <v>0</v>
      </c>
      <c r="U52" s="3"/>
      <c r="V52" s="3" t="b">
        <v>0</v>
      </c>
      <c r="W52" s="3"/>
      <c r="X52" s="3" t="b">
        <v>0</v>
      </c>
      <c r="Y52" s="3" t="b">
        <v>0</v>
      </c>
      <c r="Z52" s="8">
        <v>2</v>
      </c>
      <c r="AA52" s="14" t="str">
        <v>Needs review</v>
      </c>
      <c r="AB52" s="14" t="str">
        <v/>
      </c>
      <c r="AC52" s="15" t="str">
        <v/>
      </c>
      <c r="AD52" s="14" t="str">
        <v/>
      </c>
    </row>
    <row r="53" ht="48" customHeight="1" spans="1:30" x14ac:dyDescent="0.25">
      <c r="A53" s="5" t="str">
        <v>1052</v>
      </c>
      <c r="B53" s="5" t="str">
        <v>Synthetic contact 052</v>
      </c>
      <c r="C53" s="17" t="str">
        <v>Open in HubSpot</v>
      </c>
      <c r="D53" s="5" t="str">
        <v>CNT-006, CNT-011</v>
      </c>
      <c r="E53" s="5" t="str">
        <v>High</v>
      </c>
      <c r="F53" s="5" t="str">
        <v>Validate the contact before updating or archiving it in HubSpot. | Review deliverability and suppress or correct the address in HubSpot.</v>
      </c>
      <c r="G53" s="5" t="b">
        <v>0</v>
      </c>
      <c r="H53" s="5" t="b">
        <v>0</v>
      </c>
      <c r="I53" s="5" t="b">
        <v>0</v>
      </c>
      <c r="J53" s="5" t="b">
        <v>0</v>
      </c>
      <c r="K53" s="5" t="b">
        <v>0</v>
      </c>
      <c r="L53" s="5" t="b">
        <v>1</v>
      </c>
      <c r="M53" s="5" t="b">
        <v>1</v>
      </c>
      <c r="N53" s="5" t="b">
        <v>0</v>
      </c>
      <c r="O53" s="5" t="b">
        <v>0</v>
      </c>
      <c r="P53" s="5" t="b">
        <v>0</v>
      </c>
      <c r="Q53" s="5" t="b">
        <v>0</v>
      </c>
      <c r="R53" s="5" t="b">
        <v>0</v>
      </c>
      <c r="S53" s="5" t="b">
        <v>0</v>
      </c>
      <c r="T53" s="5" t="b">
        <v>0</v>
      </c>
      <c r="U53" s="5"/>
      <c r="V53" s="5" t="b">
        <v>0</v>
      </c>
      <c r="W53" s="5"/>
      <c r="X53" s="5" t="b">
        <v>0</v>
      </c>
      <c r="Y53" s="5" t="b">
        <v>0</v>
      </c>
      <c r="Z53" s="11">
        <v>2</v>
      </c>
      <c r="AA53" s="14" t="str">
        <v>Needs review</v>
      </c>
      <c r="AB53" s="14" t="str">
        <v/>
      </c>
      <c r="AC53" s="15" t="str">
        <v/>
      </c>
      <c r="AD53" s="14" t="str">
        <v/>
      </c>
    </row>
    <row r="54" ht="48" customHeight="1" spans="1:30" x14ac:dyDescent="0.25">
      <c r="A54" s="3" t="str">
        <v>1053</v>
      </c>
      <c r="B54" s="3" t="str">
        <v>Synthetic contact 053</v>
      </c>
      <c r="C54" s="16" t="str">
        <v>Open in HubSpot</v>
      </c>
      <c r="D54" s="3" t="str">
        <v/>
      </c>
      <c r="E54" s="3" t="str">
        <v/>
      </c>
      <c r="F54" s="3" t="str">
        <v/>
      </c>
      <c r="G54" s="3" t="b">
        <v>0</v>
      </c>
      <c r="H54" s="3" t="b">
        <v>0</v>
      </c>
      <c r="I54" s="3" t="b">
        <v>0</v>
      </c>
      <c r="J54" s="3" t="b">
        <v>0</v>
      </c>
      <c r="K54" s="3" t="b">
        <v>0</v>
      </c>
      <c r="L54" s="3" t="b">
        <v>0</v>
      </c>
      <c r="M54" s="3" t="b">
        <v>0</v>
      </c>
      <c r="N54" s="3" t="b">
        <v>0</v>
      </c>
      <c r="O54" s="3" t="b">
        <v>0</v>
      </c>
      <c r="P54" s="3" t="b">
        <v>0</v>
      </c>
      <c r="Q54" s="3" t="b">
        <v>0</v>
      </c>
      <c r="R54" s="3" t="b">
        <v>0</v>
      </c>
      <c r="S54" s="3" t="b">
        <v>0</v>
      </c>
      <c r="T54" s="3" t="b">
        <v>0</v>
      </c>
      <c r="U54" s="3"/>
      <c r="V54" s="3" t="b">
        <v>0</v>
      </c>
      <c r="W54" s="3"/>
      <c r="X54" s="3" t="b">
        <v>0</v>
      </c>
      <c r="Y54" s="3" t="b">
        <v>0</v>
      </c>
      <c r="Z54" s="8">
        <v>0</v>
      </c>
      <c r="AA54" s="14" t="str">
        <v>Needs review</v>
      </c>
      <c r="AB54" s="14" t="str">
        <v/>
      </c>
      <c r="AC54" s="15" t="str">
        <v/>
      </c>
      <c r="AD54" s="14" t="str">
        <v/>
      </c>
    </row>
    <row r="55" ht="48" customHeight="1" spans="1:30" x14ac:dyDescent="0.25">
      <c r="A55" s="5" t="str">
        <v>1054</v>
      </c>
      <c r="B55" s="5" t="str">
        <v>Synthetic contact 054</v>
      </c>
      <c r="C55" s="17" t="str">
        <v>Open in HubSpot</v>
      </c>
      <c r="D55" s="5" t="str">
        <v>CNT-002, CNT-005, CNT-015, CNT-022</v>
      </c>
      <c r="E55" s="5" t="str">
        <v>Medium</v>
      </c>
      <c r="F55" s="5" t="str">
        <v>Confirm a phone number in HubSpot when operationally required. | Review and associate the correct company in HubSpot. | Confirm the current role in HubSpot when relevant. | Confirm the person’s name in HubSpot.</v>
      </c>
      <c r="G55" s="5" t="b">
        <v>0</v>
      </c>
      <c r="H55" s="5" t="b">
        <v>1</v>
      </c>
      <c r="I55" s="5" t="b">
        <v>0</v>
      </c>
      <c r="J55" s="5" t="b">
        <v>1</v>
      </c>
      <c r="K55" s="5" t="b">
        <v>0</v>
      </c>
      <c r="L55" s="5" t="b">
        <v>0</v>
      </c>
      <c r="M55" s="5" t="b">
        <v>0</v>
      </c>
      <c r="N55" s="5" t="b">
        <v>0</v>
      </c>
      <c r="O55" s="5" t="b">
        <v>0</v>
      </c>
      <c r="P55" s="5" t="b">
        <v>0</v>
      </c>
      <c r="Q55" s="5" t="b">
        <v>1</v>
      </c>
      <c r="R55" s="5" t="b">
        <v>0</v>
      </c>
      <c r="S55" s="5" t="b">
        <v>0</v>
      </c>
      <c r="T55" s="5" t="b">
        <v>0</v>
      </c>
      <c r="U55" s="5"/>
      <c r="V55" s="5" t="b">
        <v>0</v>
      </c>
      <c r="W55" s="5"/>
      <c r="X55" s="5" t="b">
        <v>0</v>
      </c>
      <c r="Y55" s="5" t="b">
        <v>1</v>
      </c>
      <c r="Z55" s="11">
        <v>4</v>
      </c>
      <c r="AA55" s="14" t="str">
        <v>Needs review</v>
      </c>
      <c r="AB55" s="14" t="str">
        <v/>
      </c>
      <c r="AC55" s="15" t="str">
        <v/>
      </c>
      <c r="AD55" s="14" t="str">
        <v/>
      </c>
    </row>
    <row r="56" ht="48" customHeight="1" spans="1:30" x14ac:dyDescent="0.25">
      <c r="A56" s="3" t="str">
        <v>1055</v>
      </c>
      <c r="B56" s="3" t="str">
        <v>Synthetic contact 055</v>
      </c>
      <c r="C56" s="16" t="str">
        <v>Open in HubSpot</v>
      </c>
      <c r="D56" s="3" t="str">
        <v>CNT-001, CNT-016</v>
      </c>
      <c r="E56" s="3" t="str">
        <v>Medium</v>
      </c>
      <c r="F56" s="3" t="str">
        <v>Confirm a valid business email in HubSpot after human review. | Add a verified profile URL in HubSpot when available.</v>
      </c>
      <c r="G56" s="3" t="b">
        <v>1</v>
      </c>
      <c r="H56" s="3" t="b">
        <v>0</v>
      </c>
      <c r="I56" s="3" t="b">
        <v>0</v>
      </c>
      <c r="J56" s="3" t="b">
        <v>0</v>
      </c>
      <c r="K56" s="3" t="b">
        <v>0</v>
      </c>
      <c r="L56" s="3" t="b">
        <v>0</v>
      </c>
      <c r="M56" s="3" t="b">
        <v>0</v>
      </c>
      <c r="N56" s="3" t="b">
        <v>0</v>
      </c>
      <c r="O56" s="3" t="b">
        <v>0</v>
      </c>
      <c r="P56" s="3" t="b">
        <v>0</v>
      </c>
      <c r="Q56" s="3" t="b">
        <v>0</v>
      </c>
      <c r="R56" s="3" t="b">
        <v>1</v>
      </c>
      <c r="S56" s="3" t="b">
        <v>0</v>
      </c>
      <c r="T56" s="3" t="b">
        <v>0</v>
      </c>
      <c r="U56" s="3"/>
      <c r="V56" s="3" t="b">
        <v>0</v>
      </c>
      <c r="W56" s="3"/>
      <c r="X56" s="3" t="b">
        <v>0</v>
      </c>
      <c r="Y56" s="3" t="b">
        <v>0</v>
      </c>
      <c r="Z56" s="8">
        <v>2</v>
      </c>
      <c r="AA56" s="14" t="str">
        <v>Needs review</v>
      </c>
      <c r="AB56" s="14" t="str">
        <v/>
      </c>
      <c r="AC56" s="15" t="str">
        <v/>
      </c>
      <c r="AD56" s="14" t="str">
        <v/>
      </c>
    </row>
    <row r="57" ht="48" customHeight="1" spans="1:30" x14ac:dyDescent="0.25">
      <c r="A57" s="5" t="str">
        <v>1056</v>
      </c>
      <c r="B57" s="5" t="str">
        <v>Synthetic contact 056</v>
      </c>
      <c r="C57" s="17" t="str">
        <v>Open in HubSpot</v>
      </c>
      <c r="D57" s="5" t="str">
        <v>CNT-003, CNT-004, CNT-006, CNT-018</v>
      </c>
      <c r="E57" s="5" t="str">
        <v>High</v>
      </c>
      <c r="F57" s="5" t="str">
        <v>Review ownership and routing in HubSpot. | Review the journey and assign the appropriate lifecycle stage in HubSpot. | Validate the contact before updating or archiving it in HubSpot. | Review the contact’s current employer and associations in HubSpot.</v>
      </c>
      <c r="G57" s="5" t="b">
        <v>0</v>
      </c>
      <c r="H57" s="5" t="b">
        <v>0</v>
      </c>
      <c r="I57" s="5" t="b">
        <v>1</v>
      </c>
      <c r="J57" s="5" t="b">
        <v>0</v>
      </c>
      <c r="K57" s="5" t="b">
        <v>1</v>
      </c>
      <c r="L57" s="5" t="b">
        <v>1</v>
      </c>
      <c r="M57" s="5" t="b">
        <v>0</v>
      </c>
      <c r="N57" s="5" t="b">
        <v>0</v>
      </c>
      <c r="O57" s="5" t="b">
        <v>0</v>
      </c>
      <c r="P57" s="5" t="b">
        <v>0</v>
      </c>
      <c r="Q57" s="5" t="b">
        <v>0</v>
      </c>
      <c r="R57" s="5" t="b">
        <v>0</v>
      </c>
      <c r="S57" s="5" t="b">
        <v>0</v>
      </c>
      <c r="T57" s="5" t="b">
        <v>1</v>
      </c>
      <c r="U57" s="5" t="str">
        <v>Example employer 56</v>
      </c>
      <c r="V57" s="5" t="b">
        <v>0</v>
      </c>
      <c r="W57" s="5"/>
      <c r="X57" s="5" t="b">
        <v>0</v>
      </c>
      <c r="Y57" s="5" t="b">
        <v>0</v>
      </c>
      <c r="Z57" s="11">
        <v>4</v>
      </c>
      <c r="AA57" s="14" t="str">
        <v>Needs review</v>
      </c>
      <c r="AB57" s="14" t="str">
        <v/>
      </c>
      <c r="AC57" s="15" t="str">
        <v/>
      </c>
      <c r="AD57" s="14" t="str">
        <v/>
      </c>
    </row>
    <row r="58" ht="48" customHeight="1" spans="1:30" x14ac:dyDescent="0.25">
      <c r="A58" s="3" t="str">
        <v>1057</v>
      </c>
      <c r="B58" s="3" t="str">
        <v>Synthetic contact 057</v>
      </c>
      <c r="C58" s="16" t="str">
        <v>Open in HubSpot</v>
      </c>
      <c r="D58" s="3" t="str">
        <v>CNT-002, CNT-013</v>
      </c>
      <c r="E58" s="3" t="str">
        <v>Medium</v>
      </c>
      <c r="F58" s="3" t="str">
        <v>Confirm a phone number in HubSpot when operationally required. | Review whether the contact still belongs in active CRM segments.</v>
      </c>
      <c r="G58" s="3" t="b">
        <v>0</v>
      </c>
      <c r="H58" s="3" t="b">
        <v>1</v>
      </c>
      <c r="I58" s="3" t="b">
        <v>0</v>
      </c>
      <c r="J58" s="3" t="b">
        <v>0</v>
      </c>
      <c r="K58" s="3" t="b">
        <v>0</v>
      </c>
      <c r="L58" s="3" t="b">
        <v>0</v>
      </c>
      <c r="M58" s="3" t="b">
        <v>0</v>
      </c>
      <c r="N58" s="3" t="b">
        <v>0</v>
      </c>
      <c r="O58" s="3" t="b">
        <v>1</v>
      </c>
      <c r="P58" s="3" t="b">
        <v>0</v>
      </c>
      <c r="Q58" s="3" t="b">
        <v>0</v>
      </c>
      <c r="R58" s="3" t="b">
        <v>0</v>
      </c>
      <c r="S58" s="3" t="b">
        <v>0</v>
      </c>
      <c r="T58" s="3" t="b">
        <v>0</v>
      </c>
      <c r="U58" s="3"/>
      <c r="V58" s="3" t="b">
        <v>0</v>
      </c>
      <c r="W58" s="3"/>
      <c r="X58" s="3" t="b">
        <v>0</v>
      </c>
      <c r="Y58" s="3" t="b">
        <v>0</v>
      </c>
      <c r="Z58" s="8">
        <v>2</v>
      </c>
      <c r="AA58" s="14" t="str">
        <v>Needs review</v>
      </c>
      <c r="AB58" s="14" t="str">
        <v/>
      </c>
      <c r="AC58" s="15" t="str">
        <v/>
      </c>
      <c r="AD58" s="14" t="str">
        <v/>
      </c>
    </row>
    <row r="59" ht="48" customHeight="1" spans="1:30" x14ac:dyDescent="0.25">
      <c r="A59" s="5" t="str">
        <v>1058</v>
      </c>
      <c r="B59" s="5" t="str">
        <v>Synthetic contact 058</v>
      </c>
      <c r="C59" s="17" t="str">
        <v>Open in HubSpot</v>
      </c>
      <c r="D59" s="5" t="str">
        <v/>
      </c>
      <c r="E59" s="5" t="str">
        <v/>
      </c>
      <c r="F59" s="5" t="str">
        <v/>
      </c>
      <c r="G59" s="5" t="b">
        <v>0</v>
      </c>
      <c r="H59" s="5" t="b">
        <v>0</v>
      </c>
      <c r="I59" s="5" t="b">
        <v>0</v>
      </c>
      <c r="J59" s="5" t="b">
        <v>0</v>
      </c>
      <c r="K59" s="5" t="b">
        <v>0</v>
      </c>
      <c r="L59" s="5" t="b">
        <v>0</v>
      </c>
      <c r="M59" s="5" t="b">
        <v>0</v>
      </c>
      <c r="N59" s="5" t="b">
        <v>0</v>
      </c>
      <c r="O59" s="5" t="b">
        <v>0</v>
      </c>
      <c r="P59" s="5" t="b">
        <v>0</v>
      </c>
      <c r="Q59" s="5" t="b">
        <v>0</v>
      </c>
      <c r="R59" s="5" t="b">
        <v>0</v>
      </c>
      <c r="S59" s="5" t="b">
        <v>0</v>
      </c>
      <c r="T59" s="5" t="b">
        <v>0</v>
      </c>
      <c r="U59" s="5"/>
      <c r="V59" s="5" t="b">
        <v>0</v>
      </c>
      <c r="W59" s="5"/>
      <c r="X59" s="5" t="b">
        <v>0</v>
      </c>
      <c r="Y59" s="5" t="b">
        <v>0</v>
      </c>
      <c r="Z59" s="11">
        <v>0</v>
      </c>
      <c r="AA59" s="14" t="str">
        <v>Needs review</v>
      </c>
      <c r="AB59" s="14" t="str">
        <v/>
      </c>
      <c r="AC59" s="15" t="str">
        <v/>
      </c>
      <c r="AD59" s="14" t="str">
        <v/>
      </c>
    </row>
    <row r="60" ht="48" customHeight="1" spans="1:30" x14ac:dyDescent="0.25">
      <c r="A60" s="3" t="str">
        <v>1059</v>
      </c>
      <c r="B60" s="3" t="str">
        <v>Synthetic contact 059</v>
      </c>
      <c r="C60" s="16" t="str">
        <v>Open in HubSpot</v>
      </c>
      <c r="D60" s="3" t="str">
        <v/>
      </c>
      <c r="E60" s="3" t="str">
        <v/>
      </c>
      <c r="F60" s="3" t="str">
        <v/>
      </c>
      <c r="G60" s="3" t="b">
        <v>0</v>
      </c>
      <c r="H60" s="3" t="b">
        <v>0</v>
      </c>
      <c r="I60" s="3" t="b">
        <v>0</v>
      </c>
      <c r="J60" s="3" t="b">
        <v>0</v>
      </c>
      <c r="K60" s="3" t="b">
        <v>0</v>
      </c>
      <c r="L60" s="3" t="b">
        <v>0</v>
      </c>
      <c r="M60" s="3" t="b">
        <v>0</v>
      </c>
      <c r="N60" s="3" t="b">
        <v>0</v>
      </c>
      <c r="O60" s="3" t="b">
        <v>0</v>
      </c>
      <c r="P60" s="3" t="b">
        <v>0</v>
      </c>
      <c r="Q60" s="3" t="b">
        <v>0</v>
      </c>
      <c r="R60" s="3" t="b">
        <v>0</v>
      </c>
      <c r="S60" s="3" t="b">
        <v>0</v>
      </c>
      <c r="T60" s="3" t="b">
        <v>0</v>
      </c>
      <c r="U60" s="3"/>
      <c r="V60" s="3" t="b">
        <v>0</v>
      </c>
      <c r="W60" s="3"/>
      <c r="X60" s="3" t="b">
        <v>0</v>
      </c>
      <c r="Y60" s="3" t="b">
        <v>0</v>
      </c>
      <c r="Z60" s="8">
        <v>0</v>
      </c>
      <c r="AA60" s="14" t="str">
        <v>Needs review</v>
      </c>
      <c r="AB60" s="14" t="str">
        <v/>
      </c>
      <c r="AC60" s="15" t="str">
        <v/>
      </c>
      <c r="AD60" s="14" t="str">
        <v/>
      </c>
    </row>
    <row r="61" ht="48" customHeight="1" spans="1:30" x14ac:dyDescent="0.25">
      <c r="A61" s="5" t="str">
        <v>1060</v>
      </c>
      <c r="B61" s="5" t="str">
        <v>Synthetic contact 060</v>
      </c>
      <c r="C61" s="17" t="str">
        <v>Open in HubSpot</v>
      </c>
      <c r="D61" s="5" t="str">
        <v>CNT-002, CNT-006, CNT-014, CNT-015, CNT-016, CNT-017, CNT-019</v>
      </c>
      <c r="E61" s="5" t="str">
        <v>Medium</v>
      </c>
      <c r="F61" s="5" t="str">
        <v>Confirm a phone number in HubSpot when operationally required. | Validate the contact before updating or archiving it in HubSpot. | Confirm whether a named stakeholder address is available. | Confirm the current role in HubSpot when relevant. | Add a verified profile URL in HubSpot when available. | Review the title-derived seniority suggestion before updating HubSpot. | Review which company associations are current in HubSpot.</v>
      </c>
      <c r="G61" s="5" t="b">
        <v>0</v>
      </c>
      <c r="H61" s="5" t="b">
        <v>1</v>
      </c>
      <c r="I61" s="5" t="b">
        <v>0</v>
      </c>
      <c r="J61" s="5" t="b">
        <v>0</v>
      </c>
      <c r="K61" s="5" t="b">
        <v>0</v>
      </c>
      <c r="L61" s="5" t="b">
        <v>1</v>
      </c>
      <c r="M61" s="5" t="b">
        <v>0</v>
      </c>
      <c r="N61" s="5" t="b">
        <v>0</v>
      </c>
      <c r="O61" s="5" t="b">
        <v>0</v>
      </c>
      <c r="P61" s="5" t="b">
        <v>1</v>
      </c>
      <c r="Q61" s="5" t="b">
        <v>1</v>
      </c>
      <c r="R61" s="5" t="b">
        <v>1</v>
      </c>
      <c r="S61" s="5" t="b">
        <v>1</v>
      </c>
      <c r="T61" s="5" t="b">
        <v>0</v>
      </c>
      <c r="U61" s="5"/>
      <c r="V61" s="5" t="b">
        <v>1</v>
      </c>
      <c r="W61" s="5" t="str">
        <v>Example account 60; Example subsidiary 60</v>
      </c>
      <c r="X61" s="5" t="b">
        <v>0</v>
      </c>
      <c r="Y61" s="5" t="b">
        <v>0</v>
      </c>
      <c r="Z61" s="11">
        <v>7</v>
      </c>
      <c r="AA61" s="14" t="str">
        <v>Needs review</v>
      </c>
      <c r="AB61" s="14" t="str">
        <v/>
      </c>
      <c r="AC61" s="15" t="str">
        <v/>
      </c>
      <c r="AD61" s="14" t="str">
        <v/>
      </c>
    </row>
    <row r="62" ht="48" customHeight="1" spans="1:30" x14ac:dyDescent="0.25">
      <c r="A62" s="3" t="str">
        <v>1061</v>
      </c>
      <c r="B62" s="3" t="str">
        <v>Synthetic contact 061</v>
      </c>
      <c r="C62" s="16" t="str">
        <v>Open in HubSpot</v>
      </c>
      <c r="D62" s="3" t="str">
        <v/>
      </c>
      <c r="E62" s="3" t="str">
        <v/>
      </c>
      <c r="F62" s="3" t="str">
        <v/>
      </c>
      <c r="G62" s="3" t="b">
        <v>0</v>
      </c>
      <c r="H62" s="3" t="b">
        <v>0</v>
      </c>
      <c r="I62" s="3" t="b">
        <v>0</v>
      </c>
      <c r="J62" s="3" t="b">
        <v>0</v>
      </c>
      <c r="K62" s="3" t="b">
        <v>0</v>
      </c>
      <c r="L62" s="3" t="b">
        <v>0</v>
      </c>
      <c r="M62" s="3" t="b">
        <v>0</v>
      </c>
      <c r="N62" s="3" t="b">
        <v>0</v>
      </c>
      <c r="O62" s="3" t="b">
        <v>0</v>
      </c>
      <c r="P62" s="3" t="b">
        <v>0</v>
      </c>
      <c r="Q62" s="3" t="b">
        <v>0</v>
      </c>
      <c r="R62" s="3" t="b">
        <v>0</v>
      </c>
      <c r="S62" s="3" t="b">
        <v>0</v>
      </c>
      <c r="T62" s="3" t="b">
        <v>0</v>
      </c>
      <c r="U62" s="3"/>
      <c r="V62" s="3" t="b">
        <v>0</v>
      </c>
      <c r="W62" s="3"/>
      <c r="X62" s="3" t="b">
        <v>0</v>
      </c>
      <c r="Y62" s="3" t="b">
        <v>0</v>
      </c>
      <c r="Z62" s="8">
        <v>0</v>
      </c>
      <c r="AA62" s="14" t="str">
        <v>Needs review</v>
      </c>
      <c r="AB62" s="14" t="str">
        <v/>
      </c>
      <c r="AC62" s="15" t="str">
        <v/>
      </c>
      <c r="AD62" s="14" t="str">
        <v/>
      </c>
    </row>
    <row r="63" ht="48" customHeight="1" spans="1:30" x14ac:dyDescent="0.25">
      <c r="A63" s="5" t="str">
        <v>1062</v>
      </c>
      <c r="B63" s="5" t="str">
        <v>Synthetic contact 062</v>
      </c>
      <c r="C63" s="17" t="str">
        <v>Open in HubSpot</v>
      </c>
      <c r="D63" s="5" t="str">
        <v/>
      </c>
      <c r="E63" s="5" t="str">
        <v/>
      </c>
      <c r="F63" s="5" t="str">
        <v/>
      </c>
      <c r="G63" s="5" t="b">
        <v>0</v>
      </c>
      <c r="H63" s="5" t="b">
        <v>0</v>
      </c>
      <c r="I63" s="5" t="b">
        <v>0</v>
      </c>
      <c r="J63" s="5" t="b">
        <v>0</v>
      </c>
      <c r="K63" s="5" t="b">
        <v>0</v>
      </c>
      <c r="L63" s="5" t="b">
        <v>0</v>
      </c>
      <c r="M63" s="5" t="b">
        <v>0</v>
      </c>
      <c r="N63" s="5" t="b">
        <v>0</v>
      </c>
      <c r="O63" s="5" t="b">
        <v>0</v>
      </c>
      <c r="P63" s="5" t="b">
        <v>0</v>
      </c>
      <c r="Q63" s="5" t="b">
        <v>0</v>
      </c>
      <c r="R63" s="5" t="b">
        <v>0</v>
      </c>
      <c r="S63" s="5" t="b">
        <v>0</v>
      </c>
      <c r="T63" s="5" t="b">
        <v>0</v>
      </c>
      <c r="U63" s="5"/>
      <c r="V63" s="5" t="b">
        <v>0</v>
      </c>
      <c r="W63" s="5"/>
      <c r="X63" s="5" t="b">
        <v>0</v>
      </c>
      <c r="Y63" s="5" t="b">
        <v>0</v>
      </c>
      <c r="Z63" s="11">
        <v>0</v>
      </c>
      <c r="AA63" s="14" t="str">
        <v>Needs review</v>
      </c>
      <c r="AB63" s="14" t="str">
        <v/>
      </c>
      <c r="AC63" s="15" t="str">
        <v/>
      </c>
      <c r="AD63" s="14" t="str">
        <v/>
      </c>
    </row>
    <row r="64" ht="48" customHeight="1" spans="1:30" x14ac:dyDescent="0.25">
      <c r="A64" s="3" t="str">
        <v>1063</v>
      </c>
      <c r="B64" s="3" t="str">
        <v>Synthetic contact 063</v>
      </c>
      <c r="C64" s="16" t="str">
        <v>Open in HubSpot</v>
      </c>
      <c r="D64" s="3" t="str">
        <v>CNT-002, CNT-003, CNT-005</v>
      </c>
      <c r="E64" s="3" t="str">
        <v>High</v>
      </c>
      <c r="F64" s="3" t="str">
        <v>Confirm a phone number in HubSpot when operationally required. | Review ownership and routing in HubSpot. | Review and associate the correct company in HubSpot.</v>
      </c>
      <c r="G64" s="3" t="b">
        <v>0</v>
      </c>
      <c r="H64" s="3" t="b">
        <v>1</v>
      </c>
      <c r="I64" s="3" t="b">
        <v>1</v>
      </c>
      <c r="J64" s="3" t="b">
        <v>1</v>
      </c>
      <c r="K64" s="3" t="b">
        <v>0</v>
      </c>
      <c r="L64" s="3" t="b">
        <v>0</v>
      </c>
      <c r="M64" s="3" t="b">
        <v>0</v>
      </c>
      <c r="N64" s="3" t="b">
        <v>0</v>
      </c>
      <c r="O64" s="3" t="b">
        <v>0</v>
      </c>
      <c r="P64" s="3" t="b">
        <v>0</v>
      </c>
      <c r="Q64" s="3" t="b">
        <v>0</v>
      </c>
      <c r="R64" s="3" t="b">
        <v>0</v>
      </c>
      <c r="S64" s="3" t="b">
        <v>0</v>
      </c>
      <c r="T64" s="3" t="b">
        <v>0</v>
      </c>
      <c r="U64" s="3"/>
      <c r="V64" s="3" t="b">
        <v>0</v>
      </c>
      <c r="W64" s="3"/>
      <c r="X64" s="3" t="b">
        <v>0</v>
      </c>
      <c r="Y64" s="3" t="b">
        <v>0</v>
      </c>
      <c r="Z64" s="8">
        <v>3</v>
      </c>
      <c r="AA64" s="14" t="str">
        <v>Needs review</v>
      </c>
      <c r="AB64" s="14" t="str">
        <v/>
      </c>
      <c r="AC64" s="15" t="str">
        <v/>
      </c>
      <c r="AD64" s="14" t="str">
        <v/>
      </c>
    </row>
    <row r="65" ht="48" customHeight="1" spans="1:30" x14ac:dyDescent="0.25">
      <c r="A65" s="5" t="str">
        <v>1064</v>
      </c>
      <c r="B65" s="5" t="str">
        <v>Synthetic contact 064</v>
      </c>
      <c r="C65" s="17" t="str">
        <v>Open in HubSpot</v>
      </c>
      <c r="D65" s="5" t="str">
        <v>CNT-004, CNT-006, CNT-020</v>
      </c>
      <c r="E65" s="5" t="str">
        <v>Medium</v>
      </c>
      <c r="F65" s="5" t="str">
        <v>Review the journey and assign the appropriate lifecycle stage in HubSpot. | Validate the contact before updating or archiving it in HubSpot. | Review marketing-contact status and campaign eligibility in HubSpot.</v>
      </c>
      <c r="G65" s="5" t="b">
        <v>0</v>
      </c>
      <c r="H65" s="5" t="b">
        <v>0</v>
      </c>
      <c r="I65" s="5" t="b">
        <v>0</v>
      </c>
      <c r="J65" s="5" t="b">
        <v>0</v>
      </c>
      <c r="K65" s="5" t="b">
        <v>1</v>
      </c>
      <c r="L65" s="5" t="b">
        <v>1</v>
      </c>
      <c r="M65" s="5" t="b">
        <v>0</v>
      </c>
      <c r="N65" s="5" t="b">
        <v>0</v>
      </c>
      <c r="O65" s="5" t="b">
        <v>0</v>
      </c>
      <c r="P65" s="5" t="b">
        <v>0</v>
      </c>
      <c r="Q65" s="5" t="b">
        <v>0</v>
      </c>
      <c r="R65" s="5" t="b">
        <v>0</v>
      </c>
      <c r="S65" s="5" t="b">
        <v>0</v>
      </c>
      <c r="T65" s="5" t="b">
        <v>0</v>
      </c>
      <c r="U65" s="5"/>
      <c r="V65" s="5" t="b">
        <v>0</v>
      </c>
      <c r="W65" s="5"/>
      <c r="X65" s="5" t="b">
        <v>1</v>
      </c>
      <c r="Y65" s="5" t="b">
        <v>0</v>
      </c>
      <c r="Z65" s="11">
        <v>3</v>
      </c>
      <c r="AA65" s="14" t="str">
        <v>Needs review</v>
      </c>
      <c r="AB65" s="14" t="str">
        <v/>
      </c>
      <c r="AC65" s="15" t="str">
        <v/>
      </c>
      <c r="AD65" s="14" t="str">
        <v/>
      </c>
    </row>
    <row r="66" ht="48" customHeight="1" spans="1:30" x14ac:dyDescent="0.25">
      <c r="A66" s="3" t="str">
        <v>1065</v>
      </c>
      <c r="B66" s="3" t="str">
        <v>Synthetic contact 065</v>
      </c>
      <c r="C66" s="16" t="str">
        <v>Open in HubSpot</v>
      </c>
      <c r="D66" s="3" t="str">
        <v>CNT-011, CNT-016</v>
      </c>
      <c r="E66" s="3" t="str">
        <v>High</v>
      </c>
      <c r="F66" s="3" t="str">
        <v>Review deliverability and suppress or correct the address in HubSpot. | Add a verified profile URL in HubSpot when available.</v>
      </c>
      <c r="G66" s="3" t="b">
        <v>0</v>
      </c>
      <c r="H66" s="3" t="b">
        <v>0</v>
      </c>
      <c r="I66" s="3" t="b">
        <v>0</v>
      </c>
      <c r="J66" s="3" t="b">
        <v>0</v>
      </c>
      <c r="K66" s="3" t="b">
        <v>0</v>
      </c>
      <c r="L66" s="3" t="b">
        <v>0</v>
      </c>
      <c r="M66" s="3" t="b">
        <v>1</v>
      </c>
      <c r="N66" s="3" t="b">
        <v>0</v>
      </c>
      <c r="O66" s="3" t="b">
        <v>0</v>
      </c>
      <c r="P66" s="3" t="b">
        <v>0</v>
      </c>
      <c r="Q66" s="3" t="b">
        <v>0</v>
      </c>
      <c r="R66" s="3" t="b">
        <v>1</v>
      </c>
      <c r="S66" s="3" t="b">
        <v>0</v>
      </c>
      <c r="T66" s="3" t="b">
        <v>0</v>
      </c>
      <c r="U66" s="3"/>
      <c r="V66" s="3" t="b">
        <v>0</v>
      </c>
      <c r="W66" s="3"/>
      <c r="X66" s="3" t="b">
        <v>0</v>
      </c>
      <c r="Y66" s="3" t="b">
        <v>0</v>
      </c>
      <c r="Z66" s="8">
        <v>2</v>
      </c>
      <c r="AA66" s="14" t="str">
        <v>Needs review</v>
      </c>
      <c r="AB66" s="14" t="str">
        <v/>
      </c>
      <c r="AC66" s="15" t="str">
        <v/>
      </c>
      <c r="AD66" s="14" t="str">
        <v/>
      </c>
    </row>
    <row r="67" ht="48" customHeight="1" spans="1:30" x14ac:dyDescent="0.25">
      <c r="A67" s="5" t="str">
        <v>1066</v>
      </c>
      <c r="B67" s="5" t="str">
        <v>Synthetic contact 066</v>
      </c>
      <c r="C67" s="17" t="str">
        <v>Open in HubSpot</v>
      </c>
      <c r="D67" s="5" t="str">
        <v>CNT-001, CNT-002, CNT-015</v>
      </c>
      <c r="E67" s="5" t="str">
        <v>Medium</v>
      </c>
      <c r="F67" s="5" t="str">
        <v>Confirm a valid business email in HubSpot after human review. | Confirm a phone number in HubSpot when operationally required. | Confirm the current role in HubSpot when relevant.</v>
      </c>
      <c r="G67" s="5" t="b">
        <v>1</v>
      </c>
      <c r="H67" s="5" t="b">
        <v>1</v>
      </c>
      <c r="I67" s="5" t="b">
        <v>0</v>
      </c>
      <c r="J67" s="5" t="b">
        <v>0</v>
      </c>
      <c r="K67" s="5" t="b">
        <v>0</v>
      </c>
      <c r="L67" s="5" t="b">
        <v>0</v>
      </c>
      <c r="M67" s="5" t="b">
        <v>0</v>
      </c>
      <c r="N67" s="5" t="b">
        <v>0</v>
      </c>
      <c r="O67" s="5" t="b">
        <v>0</v>
      </c>
      <c r="P67" s="5" t="b">
        <v>0</v>
      </c>
      <c r="Q67" s="5" t="b">
        <v>1</v>
      </c>
      <c r="R67" s="5" t="b">
        <v>0</v>
      </c>
      <c r="S67" s="5" t="b">
        <v>0</v>
      </c>
      <c r="T67" s="5" t="b">
        <v>0</v>
      </c>
      <c r="U67" s="5"/>
      <c r="V67" s="5" t="b">
        <v>0</v>
      </c>
      <c r="W67" s="5"/>
      <c r="X67" s="5" t="b">
        <v>0</v>
      </c>
      <c r="Y67" s="5" t="b">
        <v>0</v>
      </c>
      <c r="Z67" s="11">
        <v>3</v>
      </c>
      <c r="AA67" s="14" t="str">
        <v>Needs review</v>
      </c>
      <c r="AB67" s="14" t="str">
        <v/>
      </c>
      <c r="AC67" s="15" t="str">
        <v/>
      </c>
      <c r="AD67" s="14" t="str">
        <v/>
      </c>
    </row>
    <row r="68" ht="48" customHeight="1" spans="1:30" x14ac:dyDescent="0.25">
      <c r="A68" s="3" t="str">
        <v>1067</v>
      </c>
      <c r="B68" s="3" t="str">
        <v>Synthetic contact 067</v>
      </c>
      <c r="C68" s="16" t="str">
        <v>Open in HubSpot</v>
      </c>
      <c r="D68" s="3" t="str">
        <v/>
      </c>
      <c r="E68" s="3" t="str">
        <v/>
      </c>
      <c r="F68" s="3" t="str">
        <v/>
      </c>
      <c r="G68" s="3" t="b">
        <v>0</v>
      </c>
      <c r="H68" s="3" t="b">
        <v>0</v>
      </c>
      <c r="I68" s="3" t="b">
        <v>0</v>
      </c>
      <c r="J68" s="3" t="b">
        <v>0</v>
      </c>
      <c r="K68" s="3" t="b">
        <v>0</v>
      </c>
      <c r="L68" s="3" t="b">
        <v>0</v>
      </c>
      <c r="M68" s="3" t="b">
        <v>0</v>
      </c>
      <c r="N68" s="3" t="b">
        <v>0</v>
      </c>
      <c r="O68" s="3" t="b">
        <v>0</v>
      </c>
      <c r="P68" s="3" t="b">
        <v>0</v>
      </c>
      <c r="Q68" s="3" t="b">
        <v>0</v>
      </c>
      <c r="R68" s="3" t="b">
        <v>0</v>
      </c>
      <c r="S68" s="3" t="b">
        <v>0</v>
      </c>
      <c r="T68" s="3" t="b">
        <v>0</v>
      </c>
      <c r="U68" s="3"/>
      <c r="V68" s="3" t="b">
        <v>0</v>
      </c>
      <c r="W68" s="3"/>
      <c r="X68" s="3" t="b">
        <v>0</v>
      </c>
      <c r="Y68" s="3" t="b">
        <v>0</v>
      </c>
      <c r="Z68" s="8">
        <v>0</v>
      </c>
      <c r="AA68" s="14" t="str">
        <v>Needs review</v>
      </c>
      <c r="AB68" s="14" t="str">
        <v/>
      </c>
      <c r="AC68" s="15" t="str">
        <v/>
      </c>
      <c r="AD68" s="14" t="str">
        <v/>
      </c>
    </row>
    <row r="69" ht="48" customHeight="1" spans="1:30" x14ac:dyDescent="0.25">
      <c r="A69" s="5" t="str">
        <v>1068</v>
      </c>
      <c r="B69" s="5" t="str">
        <v>Synthetic contact 068</v>
      </c>
      <c r="C69" s="17" t="str">
        <v>Open in HubSpot</v>
      </c>
      <c r="D69" s="5" t="str">
        <v>CNT-006, CNT-012</v>
      </c>
      <c r="E69" s="5" t="str">
        <v>Medium</v>
      </c>
      <c r="F69" s="5" t="str">
        <v>Validate the contact before updating or archiving it in HubSpot. | Respect the subscription status and review campaign eligibility in HubSpot.</v>
      </c>
      <c r="G69" s="5" t="b">
        <v>0</v>
      </c>
      <c r="H69" s="5" t="b">
        <v>0</v>
      </c>
      <c r="I69" s="5" t="b">
        <v>0</v>
      </c>
      <c r="J69" s="5" t="b">
        <v>0</v>
      </c>
      <c r="K69" s="5" t="b">
        <v>0</v>
      </c>
      <c r="L69" s="5" t="b">
        <v>1</v>
      </c>
      <c r="M69" s="5" t="b">
        <v>0</v>
      </c>
      <c r="N69" s="5" t="b">
        <v>1</v>
      </c>
      <c r="O69" s="5" t="b">
        <v>0</v>
      </c>
      <c r="P69" s="5" t="b">
        <v>0</v>
      </c>
      <c r="Q69" s="5" t="b">
        <v>0</v>
      </c>
      <c r="R69" s="5" t="b">
        <v>0</v>
      </c>
      <c r="S69" s="5" t="b">
        <v>0</v>
      </c>
      <c r="T69" s="5" t="b">
        <v>0</v>
      </c>
      <c r="U69" s="5"/>
      <c r="V69" s="5" t="b">
        <v>0</v>
      </c>
      <c r="W69" s="5"/>
      <c r="X69" s="5" t="b">
        <v>0</v>
      </c>
      <c r="Y69" s="5" t="b">
        <v>0</v>
      </c>
      <c r="Z69" s="11">
        <v>2</v>
      </c>
      <c r="AA69" s="14" t="str">
        <v>Needs review</v>
      </c>
      <c r="AB69" s="14" t="str">
        <v/>
      </c>
      <c r="AC69" s="15" t="str">
        <v/>
      </c>
      <c r="AD69" s="14" t="str">
        <v/>
      </c>
    </row>
    <row r="70" ht="48" customHeight="1" spans="1:30" x14ac:dyDescent="0.25">
      <c r="A70" s="3" t="str">
        <v>1069</v>
      </c>
      <c r="B70" s="3" t="str">
        <v>Synthetic contact 069</v>
      </c>
      <c r="C70" s="16" t="str">
        <v>Open in HubSpot</v>
      </c>
      <c r="D70" s="3" t="str">
        <v>CNT-002</v>
      </c>
      <c r="E70" s="3" t="str">
        <v>Low</v>
      </c>
      <c r="F70" s="3" t="str">
        <v>Confirm a phone number in HubSpot when operationally required.</v>
      </c>
      <c r="G70" s="3" t="b">
        <v>0</v>
      </c>
      <c r="H70" s="3" t="b">
        <v>1</v>
      </c>
      <c r="I70" s="3" t="b">
        <v>0</v>
      </c>
      <c r="J70" s="3" t="b">
        <v>0</v>
      </c>
      <c r="K70" s="3" t="b">
        <v>0</v>
      </c>
      <c r="L70" s="3" t="b">
        <v>0</v>
      </c>
      <c r="M70" s="3" t="b">
        <v>0</v>
      </c>
      <c r="N70" s="3" t="b">
        <v>0</v>
      </c>
      <c r="O70" s="3" t="b">
        <v>0</v>
      </c>
      <c r="P70" s="3" t="b">
        <v>0</v>
      </c>
      <c r="Q70" s="3" t="b">
        <v>0</v>
      </c>
      <c r="R70" s="3" t="b">
        <v>0</v>
      </c>
      <c r="S70" s="3" t="b">
        <v>0</v>
      </c>
      <c r="T70" s="3" t="b">
        <v>0</v>
      </c>
      <c r="U70" s="3"/>
      <c r="V70" s="3" t="b">
        <v>0</v>
      </c>
      <c r="W70" s="3"/>
      <c r="X70" s="3" t="b">
        <v>0</v>
      </c>
      <c r="Y70" s="3" t="b">
        <v>0</v>
      </c>
      <c r="Z70" s="8">
        <v>1</v>
      </c>
      <c r="AA70" s="14" t="str">
        <v>Needs review</v>
      </c>
      <c r="AB70" s="14" t="str">
        <v/>
      </c>
      <c r="AC70" s="15" t="str">
        <v/>
      </c>
      <c r="AD70" s="14" t="str">
        <v/>
      </c>
    </row>
    <row r="71" ht="48" customHeight="1" spans="1:30" x14ac:dyDescent="0.25">
      <c r="A71" s="5" t="str">
        <v>1070</v>
      </c>
      <c r="B71" s="5" t="str">
        <v>Synthetic contact 070</v>
      </c>
      <c r="C71" s="17" t="str">
        <v>Open in HubSpot</v>
      </c>
      <c r="D71" s="5" t="str">
        <v>CNT-003, CNT-014, CNT-016, CNT-018</v>
      </c>
      <c r="E71" s="5" t="str">
        <v>High</v>
      </c>
      <c r="F71" s="5" t="str">
        <v>Review ownership and routing in HubSpot. | Confirm whether a named stakeholder address is available. | Add a verified profile URL in HubSpot when available. | Review the contact’s current employer and associations in HubSpot.</v>
      </c>
      <c r="G71" s="5" t="b">
        <v>0</v>
      </c>
      <c r="H71" s="5" t="b">
        <v>0</v>
      </c>
      <c r="I71" s="5" t="b">
        <v>1</v>
      </c>
      <c r="J71" s="5" t="b">
        <v>0</v>
      </c>
      <c r="K71" s="5" t="b">
        <v>0</v>
      </c>
      <c r="L71" s="5" t="b">
        <v>0</v>
      </c>
      <c r="M71" s="5" t="b">
        <v>0</v>
      </c>
      <c r="N71" s="5" t="b">
        <v>0</v>
      </c>
      <c r="O71" s="5" t="b">
        <v>0</v>
      </c>
      <c r="P71" s="5" t="b">
        <v>1</v>
      </c>
      <c r="Q71" s="5" t="b">
        <v>0</v>
      </c>
      <c r="R71" s="5" t="b">
        <v>1</v>
      </c>
      <c r="S71" s="5" t="b">
        <v>0</v>
      </c>
      <c r="T71" s="5" t="b">
        <v>1</v>
      </c>
      <c r="U71" s="5" t="str">
        <v>Example employer 70</v>
      </c>
      <c r="V71" s="5" t="b">
        <v>0</v>
      </c>
      <c r="W71" s="5"/>
      <c r="X71" s="5" t="b">
        <v>0</v>
      </c>
      <c r="Y71" s="5" t="b">
        <v>0</v>
      </c>
      <c r="Z71" s="11">
        <v>4</v>
      </c>
      <c r="AA71" s="14" t="str">
        <v>Needs review</v>
      </c>
      <c r="AB71" s="14" t="str">
        <v/>
      </c>
      <c r="AC71" s="15" t="str">
        <v/>
      </c>
      <c r="AD71" s="14" t="str">
        <v/>
      </c>
    </row>
    <row r="72" ht="48" customHeight="1" spans="1:30" x14ac:dyDescent="0.25">
      <c r="A72" s="3" t="str">
        <v>1071</v>
      </c>
      <c r="B72" s="3" t="str">
        <v>Synthetic contact 071</v>
      </c>
      <c r="C72" s="16" t="str">
        <v>Open in HubSpot</v>
      </c>
      <c r="D72" s="3" t="str">
        <v/>
      </c>
      <c r="E72" s="3" t="str">
        <v/>
      </c>
      <c r="F72" s="3" t="str">
        <v/>
      </c>
      <c r="G72" s="3" t="b">
        <v>0</v>
      </c>
      <c r="H72" s="3" t="b">
        <v>0</v>
      </c>
      <c r="I72" s="3" t="b">
        <v>0</v>
      </c>
      <c r="J72" s="3" t="b">
        <v>0</v>
      </c>
      <c r="K72" s="3" t="b">
        <v>0</v>
      </c>
      <c r="L72" s="3" t="b">
        <v>0</v>
      </c>
      <c r="M72" s="3" t="b">
        <v>0</v>
      </c>
      <c r="N72" s="3" t="b">
        <v>0</v>
      </c>
      <c r="O72" s="3" t="b">
        <v>0</v>
      </c>
      <c r="P72" s="3" t="b">
        <v>0</v>
      </c>
      <c r="Q72" s="3" t="b">
        <v>0</v>
      </c>
      <c r="R72" s="3" t="b">
        <v>0</v>
      </c>
      <c r="S72" s="3" t="b">
        <v>0</v>
      </c>
      <c r="T72" s="3" t="b">
        <v>0</v>
      </c>
      <c r="U72" s="3"/>
      <c r="V72" s="3" t="b">
        <v>0</v>
      </c>
      <c r="W72" s="3"/>
      <c r="X72" s="3" t="b">
        <v>0</v>
      </c>
      <c r="Y72" s="3" t="b">
        <v>0</v>
      </c>
      <c r="Z72" s="8">
        <v>0</v>
      </c>
      <c r="AA72" s="14" t="str">
        <v>Needs review</v>
      </c>
      <c r="AB72" s="14" t="str">
        <v/>
      </c>
      <c r="AC72" s="15" t="str">
        <v/>
      </c>
      <c r="AD72" s="14" t="str">
        <v/>
      </c>
    </row>
    <row r="73" ht="48" customHeight="1" spans="1:30" x14ac:dyDescent="0.25">
      <c r="A73" s="5" t="str">
        <v>1072</v>
      </c>
      <c r="B73" s="5" t="str">
        <v>Synthetic contact 072</v>
      </c>
      <c r="C73" s="17" t="str">
        <v>Open in HubSpot</v>
      </c>
      <c r="D73" s="5" t="str">
        <v>CNT-002, CNT-004, CNT-005, CNT-006, CNT-015, CNT-017, CNT-022</v>
      </c>
      <c r="E73" s="5" t="str">
        <v>Medium</v>
      </c>
      <c r="F73" s="5" t="str">
        <v>Confirm a phone number in HubSpot when operationally required. | Review the journey and assign the appropriate lifecycle stage in HubSpot. | Review and associate the correct company in HubSpot. | Validate the contact before updating or archiving it in HubSpot. | Confirm the current role in HubSpot when relevant. | Review the title-derived seniority suggestion before updating HubSpot. | Confirm the person’s name in HubSpot.</v>
      </c>
      <c r="G73" s="5" t="b">
        <v>0</v>
      </c>
      <c r="H73" s="5" t="b">
        <v>1</v>
      </c>
      <c r="I73" s="5" t="b">
        <v>0</v>
      </c>
      <c r="J73" s="5" t="b">
        <v>1</v>
      </c>
      <c r="K73" s="5" t="b">
        <v>1</v>
      </c>
      <c r="L73" s="5" t="b">
        <v>1</v>
      </c>
      <c r="M73" s="5" t="b">
        <v>0</v>
      </c>
      <c r="N73" s="5" t="b">
        <v>0</v>
      </c>
      <c r="O73" s="5" t="b">
        <v>0</v>
      </c>
      <c r="P73" s="5" t="b">
        <v>0</v>
      </c>
      <c r="Q73" s="5" t="b">
        <v>1</v>
      </c>
      <c r="R73" s="5" t="b">
        <v>0</v>
      </c>
      <c r="S73" s="5" t="b">
        <v>1</v>
      </c>
      <c r="T73" s="5" t="b">
        <v>0</v>
      </c>
      <c r="U73" s="5"/>
      <c r="V73" s="5" t="b">
        <v>0</v>
      </c>
      <c r="W73" s="5"/>
      <c r="X73" s="5" t="b">
        <v>0</v>
      </c>
      <c r="Y73" s="5" t="b">
        <v>1</v>
      </c>
      <c r="Z73" s="11">
        <v>7</v>
      </c>
      <c r="AA73" s="14" t="str">
        <v>Needs review</v>
      </c>
      <c r="AB73" s="14" t="str">
        <v/>
      </c>
      <c r="AC73" s="15" t="str">
        <v/>
      </c>
      <c r="AD73" s="14" t="str">
        <v/>
      </c>
    </row>
    <row r="74" ht="48" customHeight="1" spans="1:30" x14ac:dyDescent="0.25">
      <c r="A74" s="3" t="str">
        <v>1073</v>
      </c>
      <c r="B74" s="3" t="str">
        <v>Synthetic contact 073</v>
      </c>
      <c r="C74" s="16" t="str">
        <v>Open in HubSpot</v>
      </c>
      <c r="D74" s="3" t="str">
        <v/>
      </c>
      <c r="E74" s="3" t="str">
        <v/>
      </c>
      <c r="F74" s="3" t="str">
        <v/>
      </c>
      <c r="G74" s="3" t="b">
        <v>0</v>
      </c>
      <c r="H74" s="3" t="b">
        <v>0</v>
      </c>
      <c r="I74" s="3" t="b">
        <v>0</v>
      </c>
      <c r="J74" s="3" t="b">
        <v>0</v>
      </c>
      <c r="K74" s="3" t="b">
        <v>0</v>
      </c>
      <c r="L74" s="3" t="b">
        <v>0</v>
      </c>
      <c r="M74" s="3" t="b">
        <v>0</v>
      </c>
      <c r="N74" s="3" t="b">
        <v>0</v>
      </c>
      <c r="O74" s="3" t="b">
        <v>0</v>
      </c>
      <c r="P74" s="3" t="b">
        <v>0</v>
      </c>
      <c r="Q74" s="3" t="b">
        <v>0</v>
      </c>
      <c r="R74" s="3" t="b">
        <v>0</v>
      </c>
      <c r="S74" s="3" t="b">
        <v>0</v>
      </c>
      <c r="T74" s="3" t="b">
        <v>0</v>
      </c>
      <c r="U74" s="3"/>
      <c r="V74" s="3" t="b">
        <v>0</v>
      </c>
      <c r="W74" s="3"/>
      <c r="X74" s="3" t="b">
        <v>0</v>
      </c>
      <c r="Y74" s="3" t="b">
        <v>0</v>
      </c>
      <c r="Z74" s="8">
        <v>0</v>
      </c>
      <c r="AA74" s="14" t="str">
        <v>Needs review</v>
      </c>
      <c r="AB74" s="14" t="str">
        <v/>
      </c>
      <c r="AC74" s="15" t="str">
        <v/>
      </c>
      <c r="AD74" s="14" t="str">
        <v/>
      </c>
    </row>
    <row r="75" ht="48" customHeight="1" spans="1:30" x14ac:dyDescent="0.25">
      <c r="A75" s="5" t="str">
        <v>1074</v>
      </c>
      <c r="B75" s="5" t="str">
        <v>Synthetic contact 074</v>
      </c>
      <c r="C75" s="17" t="str">
        <v>Open in HubSpot</v>
      </c>
      <c r="D75" s="5" t="str">
        <v/>
      </c>
      <c r="E75" s="5" t="str">
        <v/>
      </c>
      <c r="F75" s="5" t="str">
        <v/>
      </c>
      <c r="G75" s="5" t="b">
        <v>0</v>
      </c>
      <c r="H75" s="5" t="b">
        <v>0</v>
      </c>
      <c r="I75" s="5" t="b">
        <v>0</v>
      </c>
      <c r="J75" s="5" t="b">
        <v>0</v>
      </c>
      <c r="K75" s="5" t="b">
        <v>0</v>
      </c>
      <c r="L75" s="5" t="b">
        <v>0</v>
      </c>
      <c r="M75" s="5" t="b">
        <v>0</v>
      </c>
      <c r="N75" s="5" t="b">
        <v>0</v>
      </c>
      <c r="O75" s="5" t="b">
        <v>0</v>
      </c>
      <c r="P75" s="5" t="b">
        <v>0</v>
      </c>
      <c r="Q75" s="5" t="b">
        <v>0</v>
      </c>
      <c r="R75" s="5" t="b">
        <v>0</v>
      </c>
      <c r="S75" s="5" t="b">
        <v>0</v>
      </c>
      <c r="T75" s="5" t="b">
        <v>0</v>
      </c>
      <c r="U75" s="5"/>
      <c r="V75" s="5" t="b">
        <v>0</v>
      </c>
      <c r="W75" s="5"/>
      <c r="X75" s="5" t="b">
        <v>0</v>
      </c>
      <c r="Y75" s="5" t="b">
        <v>0</v>
      </c>
      <c r="Z75" s="11">
        <v>0</v>
      </c>
      <c r="AA75" s="14" t="str">
        <v>Needs review</v>
      </c>
      <c r="AB75" s="14" t="str">
        <v/>
      </c>
      <c r="AC75" s="15" t="str">
        <v/>
      </c>
      <c r="AD75" s="14" t="str">
        <v/>
      </c>
    </row>
    <row r="76" ht="48" customHeight="1" spans="1:30" x14ac:dyDescent="0.25">
      <c r="A76" s="3" t="str">
        <v>1075</v>
      </c>
      <c r="B76" s="3" t="str">
        <v>Synthetic contact 075</v>
      </c>
      <c r="C76" s="16" t="str">
        <v>Open in HubSpot</v>
      </c>
      <c r="D76" s="3" t="str">
        <v>CNT-002, CNT-016, CNT-019</v>
      </c>
      <c r="E76" s="3" t="str">
        <v>Medium</v>
      </c>
      <c r="F76" s="3" t="str">
        <v>Confirm a phone number in HubSpot when operationally required. | Add a verified profile URL in HubSpot when available. | Review which company associations are current in HubSpot.</v>
      </c>
      <c r="G76" s="3" t="b">
        <v>0</v>
      </c>
      <c r="H76" s="3" t="b">
        <v>1</v>
      </c>
      <c r="I76" s="3" t="b">
        <v>0</v>
      </c>
      <c r="J76" s="3" t="b">
        <v>0</v>
      </c>
      <c r="K76" s="3" t="b">
        <v>0</v>
      </c>
      <c r="L76" s="3" t="b">
        <v>0</v>
      </c>
      <c r="M76" s="3" t="b">
        <v>0</v>
      </c>
      <c r="N76" s="3" t="b">
        <v>0</v>
      </c>
      <c r="O76" s="3" t="b">
        <v>0</v>
      </c>
      <c r="P76" s="3" t="b">
        <v>0</v>
      </c>
      <c r="Q76" s="3" t="b">
        <v>0</v>
      </c>
      <c r="R76" s="3" t="b">
        <v>1</v>
      </c>
      <c r="S76" s="3" t="b">
        <v>0</v>
      </c>
      <c r="T76" s="3" t="b">
        <v>0</v>
      </c>
      <c r="U76" s="3"/>
      <c r="V76" s="3" t="b">
        <v>1</v>
      </c>
      <c r="W76" s="3" t="str">
        <v>Example account 75; Example subsidiary 75</v>
      </c>
      <c r="X76" s="3" t="b">
        <v>0</v>
      </c>
      <c r="Y76" s="3" t="b">
        <v>0</v>
      </c>
      <c r="Z76" s="8">
        <v>3</v>
      </c>
      <c r="AA76" s="14" t="str">
        <v>Needs review</v>
      </c>
      <c r="AB76" s="14" t="str">
        <v/>
      </c>
      <c r="AC76" s="15" t="str">
        <v/>
      </c>
      <c r="AD76" s="14" t="str">
        <v/>
      </c>
    </row>
  </sheetData>
  <autoFilter ref="A1:AD76"/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  <hyperlink ref="C54" r:id="rId53"/>
    <hyperlink ref="C55" r:id="rId54"/>
    <hyperlink ref="C56" r:id="rId55"/>
    <hyperlink ref="C57" r:id="rId56"/>
    <hyperlink ref="C58" r:id="rId57"/>
    <hyperlink ref="C59" r:id="rId58"/>
    <hyperlink ref="C60" r:id="rId59"/>
    <hyperlink ref="C61" r:id="rId60"/>
    <hyperlink ref="C62" r:id="rId61"/>
    <hyperlink ref="C63" r:id="rId62"/>
    <hyperlink ref="C64" r:id="rId63"/>
    <hyperlink ref="C65" r:id="rId64"/>
    <hyperlink ref="C66" r:id="rId65"/>
    <hyperlink ref="C67" r:id="rId66"/>
    <hyperlink ref="C68" r:id="rId67"/>
    <hyperlink ref="C69" r:id="rId68"/>
    <hyperlink ref="C70" r:id="rId69"/>
    <hyperlink ref="C71" r:id="rId70"/>
    <hyperlink ref="C72" r:id="rId71"/>
    <hyperlink ref="C73" r:id="rId72"/>
    <hyperlink ref="C74" r:id="rId73"/>
    <hyperlink ref="C75" r:id="rId74"/>
    <hyperlink ref="C76" r:id="rId75"/>
  </hyperlinks>
  <conditionalFormatting sqref="E2:E76">
    <cfRule type="cellIs" dxfId="8" priority="1" operator="equal">
      <formula>"Critical"</formula>
    </cfRule>
    <cfRule type="cellIs" dxfId="9" priority="2" operator="equal">
      <formula>"High"</formula>
    </cfRule>
    <cfRule type="cellIs" dxfId="10" priority="3" operator="equal">
      <formula>"Medium"</formula>
    </cfRule>
    <cfRule type="cellIs" dxfId="11" priority="4" operator="equal">
      <formula>"Low"</formula>
    </cfRule>
  </conditionalFormatting>
  <dataValidations count="2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AA10:AA76">
      <formula1>"Needs review,Accepted,False positive,Resolved externally"</formula1>
    </dataValidation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AA2:AA76">
      <formula1>"Needs review,Accepted,False positive,Resolved externally"</formula1>
    </dataValidation>
  </dataValidations>
  <sheetProtection sheet="1" sort="0" autoFilter="0" algorithmName="SHA-512" hashValue="s8I2Z2+7V8HpNLDbtP3xwSOBof8mSycE6WG69BEiHTAi0v8rwGK6dauK2lr38MlfGYIESdx6sUPok5bcelFRJw==" saltValue="q+OhdjNvUX+HYqN/WN0JxQ==" spinCount="100000"/>
  <pageMargins left="0.25" right="0.25" top="0.5" bottom="0.5" header="0.2" footer="0.2"/>
  <pageSetup orientation="landscape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8" customWidth="1"/>
    <col min="2" max="2" width="32" customWidth="1"/>
    <col min="3" max="3" width="20" customWidth="1"/>
    <col min="4" max="4" width="30" customWidth="1"/>
    <col min="5" max="5" width="18" customWidth="1"/>
    <col min="6" max="6" width="52" customWidth="1"/>
    <col min="7" max="8" width="17" customWidth="1"/>
    <col min="9" max="9" width="16" customWidth="1"/>
    <col min="10" max="10" width="14" customWidth="1"/>
    <col min="11" max="11" width="16" customWidth="1"/>
    <col min="12" max="12" width="12" customWidth="1"/>
    <col min="13" max="14" width="18" customWidth="1"/>
    <col min="15" max="15" width="22" customWidth="1"/>
    <col min="16" max="16" width="14" customWidth="1"/>
    <col min="17" max="17" width="27" customWidth="1"/>
    <col min="18" max="18" width="24" customWidth="1"/>
    <col min="19" max="19" width="16" customWidth="1"/>
    <col min="20" max="20" width="44" customWidth="1"/>
  </cols>
  <sheetData>
    <row r="1" ht="34" customHeight="1" spans="1:20" x14ac:dyDescent="0.25">
      <c r="A1" s="1" t="str">
        <v>Record ID</v>
      </c>
      <c r="B1" s="1" t="str">
        <v>Company name</v>
      </c>
      <c r="C1" s="1" t="str">
        <v>HubSpot URL</v>
      </c>
      <c r="D1" s="1" t="str">
        <v>Issue codes</v>
      </c>
      <c r="E1" s="1" t="str">
        <v>Highest severity</v>
      </c>
      <c r="F1" s="1" t="str">
        <v>Recommended actions</v>
      </c>
      <c r="G1" s="1" t="str">
        <v>Missing domain</v>
      </c>
      <c r="H1" s="1" t="str">
        <v>Missing website</v>
      </c>
      <c r="I1" s="1" t="str">
        <v>Missing owner</v>
      </c>
      <c r="J1" s="1" t="str">
        <v>No contacts</v>
      </c>
      <c r="K1" s="1" t="str">
        <v>No open deals</v>
      </c>
      <c r="L1" s="1" t="str">
        <v>Stale</v>
      </c>
      <c r="M1" s="1" t="str">
        <v>Missing industry</v>
      </c>
      <c r="N1" s="1" t="str">
        <v>Missing country</v>
      </c>
      <c r="O1" s="1" t="str">
        <v>Non-standard country</v>
      </c>
      <c r="P1" s="1" t="str">
        <v>Issue count</v>
      </c>
      <c r="Q1" s="1" t="str">
        <v>Review decision (local only)</v>
      </c>
      <c r="R1" s="1" t="str">
        <v>Implementation owner</v>
      </c>
      <c r="S1" s="1" t="str">
        <v>Target date</v>
      </c>
      <c r="T1" s="1" t="str">
        <v>Notes</v>
      </c>
    </row>
    <row r="2" ht="44" customHeight="1" spans="1:20" x14ac:dyDescent="0.25">
      <c r="A2" s="3" t="str">
        <v>2001</v>
      </c>
      <c r="B2" s="3" t="str">
        <v>Northstar Systems</v>
      </c>
      <c r="C2" s="16" t="str">
        <v>Open in HubSpot</v>
      </c>
      <c r="D2" s="3" t="str">
        <v>CMP-002, CMP-003</v>
      </c>
      <c r="E2" s="3" t="str">
        <v>Medium</v>
      </c>
      <c r="F2" s="3" t="str">
        <v>Add a verified domain in HubSpot. | Add a verified website in HubSpot where applicable.</v>
      </c>
      <c r="G2" s="3" t="b">
        <v>1</v>
      </c>
      <c r="H2" s="3" t="b">
        <v>1</v>
      </c>
      <c r="I2" s="3" t="b">
        <v>0</v>
      </c>
      <c r="J2" s="3" t="b">
        <v>0</v>
      </c>
      <c r="K2" s="3" t="b">
        <v>0</v>
      </c>
      <c r="L2" s="3" t="b">
        <v>0</v>
      </c>
      <c r="M2" s="3"/>
      <c r="N2" s="3"/>
      <c r="O2" s="3"/>
      <c r="P2" s="8">
        <v>2</v>
      </c>
      <c r="Q2" s="14" t="str">
        <v>Needs review</v>
      </c>
      <c r="R2" s="14" t="str">
        <v/>
      </c>
      <c r="S2" s="15" t="str">
        <v/>
      </c>
      <c r="T2" s="14" t="str">
        <v/>
      </c>
    </row>
    <row r="3" ht="44" customHeight="1" spans="1:20" x14ac:dyDescent="0.25">
      <c r="A3" s="5" t="str">
        <v>2002</v>
      </c>
      <c r="B3" s="5" t="str">
        <v>Northstar Systems Europe</v>
      </c>
      <c r="C3" s="17" t="str">
        <v>Open in HubSpot</v>
      </c>
      <c r="D3" s="5" t="str">
        <v>CMP-004, CMP-005, CMP-006, CMP-007</v>
      </c>
      <c r="E3" s="5" t="str">
        <v>High</v>
      </c>
      <c r="F3" s="5" t="str">
        <v>Review company ownership in HubSpot. | Review and associate known stakeholders in HubSpot. | Confirm whether the account belongs in an active sales segment. | Validate the company before updating or archiving it in HubSpot.</v>
      </c>
      <c r="G3" s="5" t="b">
        <v>0</v>
      </c>
      <c r="H3" s="5" t="b">
        <v>0</v>
      </c>
      <c r="I3" s="5" t="b">
        <v>1</v>
      </c>
      <c r="J3" s="5" t="b">
        <v>1</v>
      </c>
      <c r="K3" s="5" t="b">
        <v>1</v>
      </c>
      <c r="L3" s="5" t="b">
        <v>1</v>
      </c>
      <c r="M3" s="5"/>
      <c r="N3" s="5"/>
      <c r="O3" s="5"/>
      <c r="P3" s="11">
        <v>4</v>
      </c>
      <c r="Q3" s="14" t="str">
        <v>Needs review</v>
      </c>
      <c r="R3" s="14" t="str">
        <v/>
      </c>
      <c r="S3" s="15" t="str">
        <v/>
      </c>
      <c r="T3" s="14" t="str">
        <v/>
      </c>
    </row>
    <row r="4" ht="44" customHeight="1" spans="1:20" x14ac:dyDescent="0.25">
      <c r="A4" s="3" t="str">
        <v>2003</v>
      </c>
      <c r="B4" s="3" t="str">
        <v>Example account 003</v>
      </c>
      <c r="C4" s="16" t="str">
        <v>Open in HubSpot</v>
      </c>
      <c r="D4" s="3" t="str">
        <v>CMP-006</v>
      </c>
      <c r="E4" s="3" t="str">
        <v>Low</v>
      </c>
      <c r="F4" s="3" t="str">
        <v>Confirm whether the account belongs in an active sales segment.</v>
      </c>
      <c r="G4" s="3" t="b">
        <v>0</v>
      </c>
      <c r="H4" s="3" t="b">
        <v>0</v>
      </c>
      <c r="I4" s="3" t="b">
        <v>0</v>
      </c>
      <c r="J4" s="3" t="b">
        <v>0</v>
      </c>
      <c r="K4" s="3" t="b">
        <v>1</v>
      </c>
      <c r="L4" s="3" t="b">
        <v>0</v>
      </c>
      <c r="M4" s="3" t="b">
        <v>0</v>
      </c>
      <c r="N4" s="3" t="b">
        <v>0</v>
      </c>
      <c r="O4" s="3" t="b">
        <v>0</v>
      </c>
      <c r="P4" s="8">
        <v>1</v>
      </c>
      <c r="Q4" s="14" t="str">
        <v>Needs review</v>
      </c>
      <c r="R4" s="14" t="str">
        <v/>
      </c>
      <c r="S4" s="15" t="str">
        <v/>
      </c>
      <c r="T4" s="14" t="str">
        <v/>
      </c>
    </row>
    <row r="5" ht="44" customHeight="1" spans="1:20" x14ac:dyDescent="0.25">
      <c r="A5" s="5" t="str">
        <v>2004</v>
      </c>
      <c r="B5" s="5" t="str">
        <v>Example account 004</v>
      </c>
      <c r="C5" s="17" t="str">
        <v>Open in HubSpot</v>
      </c>
      <c r="D5" s="5" t="str">
        <v>CMP-007</v>
      </c>
      <c r="E5" s="5" t="str">
        <v>Low</v>
      </c>
      <c r="F5" s="5" t="str">
        <v>Validate the company before updating or archiving it in HubSpot.</v>
      </c>
      <c r="G5" s="5" t="b">
        <v>0</v>
      </c>
      <c r="H5" s="5" t="b">
        <v>0</v>
      </c>
      <c r="I5" s="5" t="b">
        <v>0</v>
      </c>
      <c r="J5" s="5" t="b">
        <v>0</v>
      </c>
      <c r="K5" s="5" t="b">
        <v>0</v>
      </c>
      <c r="L5" s="5" t="b">
        <v>1</v>
      </c>
      <c r="M5" s="5" t="b">
        <v>0</v>
      </c>
      <c r="N5" s="5" t="b">
        <v>0</v>
      </c>
      <c r="O5" s="5" t="b">
        <v>0</v>
      </c>
      <c r="P5" s="11">
        <v>1</v>
      </c>
      <c r="Q5" s="14" t="str">
        <v>Needs review</v>
      </c>
      <c r="R5" s="14" t="str">
        <v/>
      </c>
      <c r="S5" s="15" t="str">
        <v/>
      </c>
      <c r="T5" s="14" t="str">
        <v/>
      </c>
    </row>
    <row r="6" ht="44" customHeight="1" spans="1:20" x14ac:dyDescent="0.25">
      <c r="A6" s="3" t="str">
        <v>2005</v>
      </c>
      <c r="B6" s="3" t="str">
        <v>Example account 005</v>
      </c>
      <c r="C6" s="16" t="str">
        <v>Open in HubSpot</v>
      </c>
      <c r="D6" s="3" t="str">
        <v>CMP-003, CMP-010</v>
      </c>
      <c r="E6" s="3" t="str">
        <v>Low</v>
      </c>
      <c r="F6" s="3" t="str">
        <v>Add a verified website in HubSpot where applicable. | Confirm the company industry in HubSpot.</v>
      </c>
      <c r="G6" s="3" t="b">
        <v>0</v>
      </c>
      <c r="H6" s="3" t="b">
        <v>1</v>
      </c>
      <c r="I6" s="3" t="b">
        <v>0</v>
      </c>
      <c r="J6" s="3" t="b">
        <v>0</v>
      </c>
      <c r="K6" s="3" t="b">
        <v>0</v>
      </c>
      <c r="L6" s="3" t="b">
        <v>0</v>
      </c>
      <c r="M6" s="3" t="b">
        <v>1</v>
      </c>
      <c r="N6" s="3" t="b">
        <v>0</v>
      </c>
      <c r="O6" s="3" t="b">
        <v>0</v>
      </c>
      <c r="P6" s="8">
        <v>2</v>
      </c>
      <c r="Q6" s="14" t="str">
        <v>Needs review</v>
      </c>
      <c r="R6" s="14" t="str">
        <v/>
      </c>
      <c r="S6" s="15" t="str">
        <v/>
      </c>
      <c r="T6" s="14" t="str">
        <v/>
      </c>
    </row>
    <row r="7" ht="44" customHeight="1" spans="1:20" x14ac:dyDescent="0.25">
      <c r="A7" s="5" t="str">
        <v>2006</v>
      </c>
      <c r="B7" s="5" t="str">
        <v>Example account 006</v>
      </c>
      <c r="C7" s="17" t="str">
        <v>Open in HubSpot</v>
      </c>
      <c r="D7" s="5" t="str">
        <v>CMP-002, CMP-006</v>
      </c>
      <c r="E7" s="5" t="str">
        <v>Medium</v>
      </c>
      <c r="F7" s="5" t="str">
        <v>Add a verified domain in HubSpot. | Confirm whether the account belongs in an active sales segment.</v>
      </c>
      <c r="G7" s="5" t="b">
        <v>1</v>
      </c>
      <c r="H7" s="5" t="b">
        <v>0</v>
      </c>
      <c r="I7" s="5" t="b">
        <v>0</v>
      </c>
      <c r="J7" s="5" t="b">
        <v>0</v>
      </c>
      <c r="K7" s="5" t="b">
        <v>1</v>
      </c>
      <c r="L7" s="5" t="b">
        <v>0</v>
      </c>
      <c r="M7" s="5" t="b">
        <v>0</v>
      </c>
      <c r="N7" s="5" t="b">
        <v>0</v>
      </c>
      <c r="O7" s="5" t="b">
        <v>0</v>
      </c>
      <c r="P7" s="11">
        <v>2</v>
      </c>
      <c r="Q7" s="14" t="str">
        <v>Needs review</v>
      </c>
      <c r="R7" s="14" t="str">
        <v/>
      </c>
      <c r="S7" s="15" t="str">
        <v/>
      </c>
      <c r="T7" s="14" t="str">
        <v/>
      </c>
    </row>
    <row r="8" ht="44" customHeight="1" spans="1:20" x14ac:dyDescent="0.25">
      <c r="A8" s="3" t="str">
        <v>2007</v>
      </c>
      <c r="B8" s="3" t="str">
        <v>Example account 007</v>
      </c>
      <c r="C8" s="16" t="str">
        <v>Open in HubSpot</v>
      </c>
      <c r="D8" s="3" t="str">
        <v>CMP-004</v>
      </c>
      <c r="E8" s="3" t="str">
        <v>High</v>
      </c>
      <c r="F8" s="3" t="str">
        <v>Review company ownership in HubSpot.</v>
      </c>
      <c r="G8" s="3" t="b">
        <v>0</v>
      </c>
      <c r="H8" s="3" t="b">
        <v>0</v>
      </c>
      <c r="I8" s="3" t="b">
        <v>1</v>
      </c>
      <c r="J8" s="3" t="b">
        <v>0</v>
      </c>
      <c r="K8" s="3" t="b">
        <v>0</v>
      </c>
      <c r="L8" s="3" t="b">
        <v>0</v>
      </c>
      <c r="M8" s="3" t="b">
        <v>0</v>
      </c>
      <c r="N8" s="3" t="b">
        <v>0</v>
      </c>
      <c r="O8" s="3" t="b">
        <v>0</v>
      </c>
      <c r="P8" s="8">
        <v>1</v>
      </c>
      <c r="Q8" s="14" t="str">
        <v>Needs review</v>
      </c>
      <c r="R8" s="14" t="str">
        <v/>
      </c>
      <c r="S8" s="15" t="str">
        <v/>
      </c>
      <c r="T8" s="14" t="str">
        <v/>
      </c>
    </row>
    <row r="9" ht="44" customHeight="1" spans="1:20" x14ac:dyDescent="0.25">
      <c r="A9" s="5" t="str">
        <v>2008</v>
      </c>
      <c r="B9" s="5" t="str">
        <v>Example account 008</v>
      </c>
      <c r="C9" s="17" t="str">
        <v>Open in HubSpot</v>
      </c>
      <c r="D9" s="5" t="str">
        <v>CMP-005, CMP-007</v>
      </c>
      <c r="E9" s="5" t="str">
        <v>Medium</v>
      </c>
      <c r="F9" s="5" t="str">
        <v>Review and associate known stakeholders in HubSpot. | Validate the company before updating or archiving it in HubSpot.</v>
      </c>
      <c r="G9" s="5" t="b">
        <v>0</v>
      </c>
      <c r="H9" s="5" t="b">
        <v>0</v>
      </c>
      <c r="I9" s="5" t="b">
        <v>0</v>
      </c>
      <c r="J9" s="5" t="b">
        <v>1</v>
      </c>
      <c r="K9" s="5" t="b">
        <v>0</v>
      </c>
      <c r="L9" s="5" t="b">
        <v>1</v>
      </c>
      <c r="M9" s="5" t="b">
        <v>0</v>
      </c>
      <c r="N9" s="5" t="b">
        <v>0</v>
      </c>
      <c r="O9" s="5" t="b">
        <v>0</v>
      </c>
      <c r="P9" s="11">
        <v>2</v>
      </c>
      <c r="Q9" s="14" t="str">
        <v>Needs review</v>
      </c>
      <c r="R9" s="14" t="str">
        <v/>
      </c>
      <c r="S9" s="15" t="str">
        <v/>
      </c>
      <c r="T9" s="14" t="str">
        <v/>
      </c>
    </row>
    <row r="10" ht="44" customHeight="1" spans="1:20" x14ac:dyDescent="0.25">
      <c r="A10" s="3" t="str">
        <v>2009</v>
      </c>
      <c r="B10" s="3" t="str">
        <v>Example account 009</v>
      </c>
      <c r="C10" s="16" t="str">
        <v>Open in HubSpot</v>
      </c>
      <c r="D10" s="3" t="str">
        <v>CMP-006, CMP-011</v>
      </c>
      <c r="E10" s="3" t="str">
        <v>Low</v>
      </c>
      <c r="F10" s="3" t="str">
        <v>Confirm whether the account belongs in an active sales segment. | Confirm the operating country in HubSpot.</v>
      </c>
      <c r="G10" s="3" t="b">
        <v>0</v>
      </c>
      <c r="H10" s="3" t="b">
        <v>0</v>
      </c>
      <c r="I10" s="3" t="b">
        <v>0</v>
      </c>
      <c r="J10" s="3" t="b">
        <v>0</v>
      </c>
      <c r="K10" s="3" t="b">
        <v>1</v>
      </c>
      <c r="L10" s="3" t="b">
        <v>0</v>
      </c>
      <c r="M10" s="3" t="b">
        <v>0</v>
      </c>
      <c r="N10" s="3" t="b">
        <v>1</v>
      </c>
      <c r="O10" s="3" t="b">
        <v>0</v>
      </c>
      <c r="P10" s="8">
        <v>2</v>
      </c>
      <c r="Q10" s="14" t="str">
        <v>Needs review</v>
      </c>
      <c r="R10" s="14" t="str">
        <v/>
      </c>
      <c r="S10" s="15" t="str">
        <v/>
      </c>
      <c r="T10" s="14" t="str">
        <v/>
      </c>
    </row>
    <row r="11" ht="44" customHeight="1" spans="1:20" x14ac:dyDescent="0.25">
      <c r="A11" s="5" t="str">
        <v>2010</v>
      </c>
      <c r="B11" s="5" t="str">
        <v>Example account 010</v>
      </c>
      <c r="C11" s="17" t="str">
        <v>Open in HubSpot</v>
      </c>
      <c r="D11" s="5" t="str">
        <v>CMP-003, CMP-010</v>
      </c>
      <c r="E11" s="5" t="str">
        <v>Low</v>
      </c>
      <c r="F11" s="5" t="str">
        <v>Add a verified website in HubSpot where applicable. | Confirm the company industry in HubSpot.</v>
      </c>
      <c r="G11" s="5" t="b">
        <v>0</v>
      </c>
      <c r="H11" s="5" t="b">
        <v>1</v>
      </c>
      <c r="I11" s="5" t="b">
        <v>0</v>
      </c>
      <c r="J11" s="5" t="b">
        <v>0</v>
      </c>
      <c r="K11" s="5" t="b">
        <v>0</v>
      </c>
      <c r="L11" s="5" t="b">
        <v>0</v>
      </c>
      <c r="M11" s="5" t="b">
        <v>1</v>
      </c>
      <c r="N11" s="5" t="b">
        <v>0</v>
      </c>
      <c r="O11" s="5" t="b">
        <v>0</v>
      </c>
      <c r="P11" s="11">
        <v>2</v>
      </c>
      <c r="Q11" s="14" t="str">
        <v>Needs review</v>
      </c>
      <c r="R11" s="14" t="str">
        <v/>
      </c>
      <c r="S11" s="15" t="str">
        <v/>
      </c>
      <c r="T11" s="14" t="str">
        <v/>
      </c>
    </row>
    <row r="12" ht="44" customHeight="1" spans="1:20" x14ac:dyDescent="0.25">
      <c r="A12" s="3" t="str">
        <v>2011</v>
      </c>
      <c r="B12" s="3" t="str">
        <v>Example account 011</v>
      </c>
      <c r="C12" s="16" t="str">
        <v>Open in HubSpot</v>
      </c>
      <c r="D12" s="3" t="str">
        <v>CMP-012</v>
      </c>
      <c r="E12" s="3" t="str">
        <v>Low</v>
      </c>
      <c r="F12" s="3" t="str">
        <v>Standardize the country value in HubSpot after review.</v>
      </c>
      <c r="G12" s="3" t="b">
        <v>0</v>
      </c>
      <c r="H12" s="3" t="b">
        <v>0</v>
      </c>
      <c r="I12" s="3" t="b">
        <v>0</v>
      </c>
      <c r="J12" s="3" t="b">
        <v>0</v>
      </c>
      <c r="K12" s="3" t="b">
        <v>0</v>
      </c>
      <c r="L12" s="3" t="b">
        <v>0</v>
      </c>
      <c r="M12" s="3" t="b">
        <v>0</v>
      </c>
      <c r="N12" s="3" t="b">
        <v>0</v>
      </c>
      <c r="O12" s="3" t="b">
        <v>1</v>
      </c>
      <c r="P12" s="8">
        <v>1</v>
      </c>
      <c r="Q12" s="14" t="str">
        <v>Needs review</v>
      </c>
      <c r="R12" s="14" t="str">
        <v/>
      </c>
      <c r="S12" s="15" t="str">
        <v/>
      </c>
      <c r="T12" s="14" t="str">
        <v/>
      </c>
    </row>
    <row r="13" ht="44" customHeight="1" spans="1:20" x14ac:dyDescent="0.25">
      <c r="A13" s="5" t="str">
        <v>2012</v>
      </c>
      <c r="B13" s="5" t="str">
        <v>Example account 012</v>
      </c>
      <c r="C13" s="17" t="str">
        <v>Open in HubSpot</v>
      </c>
      <c r="D13" s="5" t="str">
        <v>CMP-002, CMP-006, CMP-007</v>
      </c>
      <c r="E13" s="5" t="str">
        <v>Medium</v>
      </c>
      <c r="F13" s="5" t="str">
        <v>Add a verified domain in HubSpot. | Confirm whether the account belongs in an active sales segment. | Validate the company before updating or archiving it in HubSpot.</v>
      </c>
      <c r="G13" s="5" t="b">
        <v>1</v>
      </c>
      <c r="H13" s="5" t="b">
        <v>0</v>
      </c>
      <c r="I13" s="5" t="b">
        <v>0</v>
      </c>
      <c r="J13" s="5" t="b">
        <v>0</v>
      </c>
      <c r="K13" s="5" t="b">
        <v>1</v>
      </c>
      <c r="L13" s="5" t="b">
        <v>1</v>
      </c>
      <c r="M13" s="5" t="b">
        <v>0</v>
      </c>
      <c r="N13" s="5" t="b">
        <v>0</v>
      </c>
      <c r="O13" s="5" t="b">
        <v>0</v>
      </c>
      <c r="P13" s="11">
        <v>3</v>
      </c>
      <c r="Q13" s="14" t="str">
        <v>Needs review</v>
      </c>
      <c r="R13" s="14" t="str">
        <v/>
      </c>
      <c r="S13" s="15" t="str">
        <v/>
      </c>
      <c r="T13" s="14" t="str">
        <v/>
      </c>
    </row>
    <row r="14" ht="44" customHeight="1" spans="1:20" x14ac:dyDescent="0.25">
      <c r="A14" s="3" t="str">
        <v>2013</v>
      </c>
      <c r="B14" s="3" t="str">
        <v>Example account 013</v>
      </c>
      <c r="C14" s="16" t="str">
        <v>Open in HubSpot</v>
      </c>
      <c r="D14" s="3" t="str">
        <v/>
      </c>
      <c r="E14" s="3" t="str">
        <v/>
      </c>
      <c r="F14" s="3" t="str">
        <v/>
      </c>
      <c r="G14" s="3" t="b">
        <v>0</v>
      </c>
      <c r="H14" s="3" t="b">
        <v>0</v>
      </c>
      <c r="I14" s="3" t="b">
        <v>0</v>
      </c>
      <c r="J14" s="3" t="b">
        <v>0</v>
      </c>
      <c r="K14" s="3" t="b">
        <v>0</v>
      </c>
      <c r="L14" s="3" t="b">
        <v>0</v>
      </c>
      <c r="M14" s="3" t="b">
        <v>0</v>
      </c>
      <c r="N14" s="3" t="b">
        <v>0</v>
      </c>
      <c r="O14" s="3" t="b">
        <v>0</v>
      </c>
      <c r="P14" s="8">
        <v>0</v>
      </c>
      <c r="Q14" s="14" t="str">
        <v>Needs review</v>
      </c>
      <c r="R14" s="14" t="str">
        <v/>
      </c>
      <c r="S14" s="15" t="str">
        <v/>
      </c>
      <c r="T14" s="14" t="str">
        <v/>
      </c>
    </row>
    <row r="15" ht="44" customHeight="1" spans="1:20" x14ac:dyDescent="0.25">
      <c r="A15" s="5" t="str">
        <v>2014</v>
      </c>
      <c r="B15" s="5" t="str">
        <v>Example account 014</v>
      </c>
      <c r="C15" s="17" t="str">
        <v>Open in HubSpot</v>
      </c>
      <c r="D15" s="5" t="str">
        <v>CMP-004</v>
      </c>
      <c r="E15" s="5" t="str">
        <v>High</v>
      </c>
      <c r="F15" s="5" t="str">
        <v>Review company ownership in HubSpot.</v>
      </c>
      <c r="G15" s="5" t="b">
        <v>0</v>
      </c>
      <c r="H15" s="5" t="b">
        <v>0</v>
      </c>
      <c r="I15" s="5" t="b">
        <v>1</v>
      </c>
      <c r="J15" s="5" t="b">
        <v>0</v>
      </c>
      <c r="K15" s="5" t="b">
        <v>0</v>
      </c>
      <c r="L15" s="5" t="b">
        <v>0</v>
      </c>
      <c r="M15" s="5" t="b">
        <v>0</v>
      </c>
      <c r="N15" s="5" t="b">
        <v>0</v>
      </c>
      <c r="O15" s="5" t="b">
        <v>0</v>
      </c>
      <c r="P15" s="11">
        <v>1</v>
      </c>
      <c r="Q15" s="14" t="str">
        <v>Needs review</v>
      </c>
      <c r="R15" s="14" t="str">
        <v/>
      </c>
      <c r="S15" s="15" t="str">
        <v/>
      </c>
      <c r="T15" s="14" t="str">
        <v/>
      </c>
    </row>
    <row r="16" ht="44" customHeight="1" spans="1:20" x14ac:dyDescent="0.25">
      <c r="A16" s="3" t="str">
        <v>2015</v>
      </c>
      <c r="B16" s="3" t="str">
        <v>Example account 015</v>
      </c>
      <c r="C16" s="16" t="str">
        <v>Open in HubSpot</v>
      </c>
      <c r="D16" s="3" t="str">
        <v>CMP-003, CMP-006, CMP-010</v>
      </c>
      <c r="E16" s="3" t="str">
        <v>Low</v>
      </c>
      <c r="F16" s="3" t="str">
        <v>Add a verified website in HubSpot where applicable. | Confirm whether the account belongs in an active sales segment. | Confirm the company industry in HubSpot.</v>
      </c>
      <c r="G16" s="3" t="b">
        <v>0</v>
      </c>
      <c r="H16" s="3" t="b">
        <v>1</v>
      </c>
      <c r="I16" s="3" t="b">
        <v>0</v>
      </c>
      <c r="J16" s="3" t="b">
        <v>0</v>
      </c>
      <c r="K16" s="3" t="b">
        <v>1</v>
      </c>
      <c r="L16" s="3" t="b">
        <v>0</v>
      </c>
      <c r="M16" s="3" t="b">
        <v>1</v>
      </c>
      <c r="N16" s="3" t="b">
        <v>0</v>
      </c>
      <c r="O16" s="3" t="b">
        <v>0</v>
      </c>
      <c r="P16" s="8">
        <v>3</v>
      </c>
      <c r="Q16" s="14" t="str">
        <v>Needs review</v>
      </c>
      <c r="R16" s="14" t="str">
        <v/>
      </c>
      <c r="S16" s="15" t="str">
        <v/>
      </c>
      <c r="T16" s="14" t="str">
        <v/>
      </c>
    </row>
    <row r="17" ht="44" customHeight="1" spans="1:20" x14ac:dyDescent="0.25">
      <c r="A17" s="5" t="str">
        <v>2016</v>
      </c>
      <c r="B17" s="5" t="str">
        <v>Example account 016</v>
      </c>
      <c r="C17" s="17" t="str">
        <v>Open in HubSpot</v>
      </c>
      <c r="D17" s="5" t="str">
        <v>CMP-005, CMP-007</v>
      </c>
      <c r="E17" s="5" t="str">
        <v>Medium</v>
      </c>
      <c r="F17" s="5" t="str">
        <v>Review and associate known stakeholders in HubSpot. | Validate the company before updating or archiving it in HubSpot.</v>
      </c>
      <c r="G17" s="5" t="b">
        <v>0</v>
      </c>
      <c r="H17" s="5" t="b">
        <v>0</v>
      </c>
      <c r="I17" s="5" t="b">
        <v>0</v>
      </c>
      <c r="J17" s="5" t="b">
        <v>1</v>
      </c>
      <c r="K17" s="5" t="b">
        <v>0</v>
      </c>
      <c r="L17" s="5" t="b">
        <v>1</v>
      </c>
      <c r="M17" s="5" t="b">
        <v>0</v>
      </c>
      <c r="N17" s="5" t="b">
        <v>0</v>
      </c>
      <c r="O17" s="5" t="b">
        <v>0</v>
      </c>
      <c r="P17" s="11">
        <v>2</v>
      </c>
      <c r="Q17" s="14" t="str">
        <v>Needs review</v>
      </c>
      <c r="R17" s="14" t="str">
        <v/>
      </c>
      <c r="S17" s="15" t="str">
        <v/>
      </c>
      <c r="T17" s="14" t="str">
        <v/>
      </c>
    </row>
    <row r="18" ht="44" customHeight="1" spans="1:20" x14ac:dyDescent="0.25">
      <c r="A18" s="3" t="str">
        <v>2017</v>
      </c>
      <c r="B18" s="3" t="str">
        <v>Example account 017</v>
      </c>
      <c r="C18" s="16" t="str">
        <v>Open in HubSpot</v>
      </c>
      <c r="D18" s="3" t="str">
        <v/>
      </c>
      <c r="E18" s="3" t="str">
        <v/>
      </c>
      <c r="F18" s="3" t="str">
        <v/>
      </c>
      <c r="G18" s="3" t="b">
        <v>0</v>
      </c>
      <c r="H18" s="3" t="b">
        <v>0</v>
      </c>
      <c r="I18" s="3" t="b">
        <v>0</v>
      </c>
      <c r="J18" s="3" t="b">
        <v>0</v>
      </c>
      <c r="K18" s="3" t="b">
        <v>0</v>
      </c>
      <c r="L18" s="3" t="b">
        <v>0</v>
      </c>
      <c r="M18" s="3" t="b">
        <v>0</v>
      </c>
      <c r="N18" s="3" t="b">
        <v>0</v>
      </c>
      <c r="O18" s="3" t="b">
        <v>0</v>
      </c>
      <c r="P18" s="8">
        <v>0</v>
      </c>
      <c r="Q18" s="14" t="str">
        <v>Needs review</v>
      </c>
      <c r="R18" s="14" t="str">
        <v/>
      </c>
      <c r="S18" s="15" t="str">
        <v/>
      </c>
      <c r="T18" s="14" t="str">
        <v/>
      </c>
    </row>
    <row r="19" ht="44" customHeight="1" spans="1:20" x14ac:dyDescent="0.25">
      <c r="A19" s="5" t="str">
        <v>2018</v>
      </c>
      <c r="B19" s="5" t="str">
        <v>Example account 018</v>
      </c>
      <c r="C19" s="17" t="str">
        <v>Open in HubSpot</v>
      </c>
      <c r="D19" s="5" t="str">
        <v>CMP-002, CMP-006, CMP-011</v>
      </c>
      <c r="E19" s="5" t="str">
        <v>Medium</v>
      </c>
      <c r="F19" s="5" t="str">
        <v>Add a verified domain in HubSpot. | Confirm whether the account belongs in an active sales segment. | Confirm the operating country in HubSpot.</v>
      </c>
      <c r="G19" s="5" t="b">
        <v>1</v>
      </c>
      <c r="H19" s="5" t="b">
        <v>0</v>
      </c>
      <c r="I19" s="5" t="b">
        <v>0</v>
      </c>
      <c r="J19" s="5" t="b">
        <v>0</v>
      </c>
      <c r="K19" s="5" t="b">
        <v>1</v>
      </c>
      <c r="L19" s="5" t="b">
        <v>0</v>
      </c>
      <c r="M19" s="5" t="b">
        <v>0</v>
      </c>
      <c r="N19" s="5" t="b">
        <v>1</v>
      </c>
      <c r="O19" s="5" t="b">
        <v>0</v>
      </c>
      <c r="P19" s="11">
        <v>3</v>
      </c>
      <c r="Q19" s="14" t="str">
        <v>Needs review</v>
      </c>
      <c r="R19" s="14" t="str">
        <v/>
      </c>
      <c r="S19" s="15" t="str">
        <v/>
      </c>
      <c r="T19" s="14" t="str">
        <v/>
      </c>
    </row>
    <row r="20" ht="44" customHeight="1" spans="1:20" x14ac:dyDescent="0.25">
      <c r="A20" s="3" t="str">
        <v>2019</v>
      </c>
      <c r="B20" s="3" t="str">
        <v>Example account 019</v>
      </c>
      <c r="C20" s="16" t="str">
        <v>Open in HubSpot</v>
      </c>
      <c r="D20" s="3" t="str">
        <v/>
      </c>
      <c r="E20" s="3" t="str">
        <v/>
      </c>
      <c r="F20" s="3" t="str">
        <v/>
      </c>
      <c r="G20" s="3" t="b">
        <v>0</v>
      </c>
      <c r="H20" s="3" t="b">
        <v>0</v>
      </c>
      <c r="I20" s="3" t="b">
        <v>0</v>
      </c>
      <c r="J20" s="3" t="b">
        <v>0</v>
      </c>
      <c r="K20" s="3" t="b">
        <v>0</v>
      </c>
      <c r="L20" s="3" t="b">
        <v>0</v>
      </c>
      <c r="M20" s="3" t="b">
        <v>0</v>
      </c>
      <c r="N20" s="3" t="b">
        <v>0</v>
      </c>
      <c r="O20" s="3" t="b">
        <v>0</v>
      </c>
      <c r="P20" s="8">
        <v>0</v>
      </c>
      <c r="Q20" s="14" t="str">
        <v>Needs review</v>
      </c>
      <c r="R20" s="14" t="str">
        <v/>
      </c>
      <c r="S20" s="15" t="str">
        <v/>
      </c>
      <c r="T20" s="14" t="str">
        <v/>
      </c>
    </row>
    <row r="21" ht="44" customHeight="1" spans="1:20" x14ac:dyDescent="0.25">
      <c r="A21" s="5" t="str">
        <v>2020</v>
      </c>
      <c r="B21" s="5" t="str">
        <v>Example account 020</v>
      </c>
      <c r="C21" s="17" t="str">
        <v>Open in HubSpot</v>
      </c>
      <c r="D21" s="5" t="str">
        <v>CMP-003, CMP-007, CMP-010</v>
      </c>
      <c r="E21" s="5" t="str">
        <v>Low</v>
      </c>
      <c r="F21" s="5" t="str">
        <v>Add a verified website in HubSpot where applicable. | Validate the company before updating or archiving it in HubSpot. | Confirm the company industry in HubSpot.</v>
      </c>
      <c r="G21" s="5" t="b">
        <v>0</v>
      </c>
      <c r="H21" s="5" t="b">
        <v>1</v>
      </c>
      <c r="I21" s="5" t="b">
        <v>0</v>
      </c>
      <c r="J21" s="5" t="b">
        <v>0</v>
      </c>
      <c r="K21" s="5" t="b">
        <v>0</v>
      </c>
      <c r="L21" s="5" t="b">
        <v>1</v>
      </c>
      <c r="M21" s="5" t="b">
        <v>1</v>
      </c>
      <c r="N21" s="5" t="b">
        <v>0</v>
      </c>
      <c r="O21" s="5" t="b">
        <v>0</v>
      </c>
      <c r="P21" s="11">
        <v>3</v>
      </c>
      <c r="Q21" s="14" t="str">
        <v>Needs review</v>
      </c>
      <c r="R21" s="14" t="str">
        <v/>
      </c>
      <c r="S21" s="15" t="str">
        <v/>
      </c>
      <c r="T21" s="14" t="str">
        <v/>
      </c>
    </row>
    <row r="22" ht="44" customHeight="1" spans="1:20" x14ac:dyDescent="0.25">
      <c r="A22" s="3" t="str">
        <v>2021</v>
      </c>
      <c r="B22" s="3" t="str">
        <v>Example account 021</v>
      </c>
      <c r="C22" s="16" t="str">
        <v>Open in HubSpot</v>
      </c>
      <c r="D22" s="3" t="str">
        <v>CMP-004, CMP-006</v>
      </c>
      <c r="E22" s="3" t="str">
        <v>High</v>
      </c>
      <c r="F22" s="3" t="str">
        <v>Review company ownership in HubSpot. | Confirm whether the account belongs in an active sales segment.</v>
      </c>
      <c r="G22" s="3" t="b">
        <v>0</v>
      </c>
      <c r="H22" s="3" t="b">
        <v>0</v>
      </c>
      <c r="I22" s="3" t="b">
        <v>1</v>
      </c>
      <c r="J22" s="3" t="b">
        <v>0</v>
      </c>
      <c r="K22" s="3" t="b">
        <v>1</v>
      </c>
      <c r="L22" s="3" t="b">
        <v>0</v>
      </c>
      <c r="M22" s="3" t="b">
        <v>0</v>
      </c>
      <c r="N22" s="3" t="b">
        <v>0</v>
      </c>
      <c r="O22" s="3" t="b">
        <v>0</v>
      </c>
      <c r="P22" s="8">
        <v>2</v>
      </c>
      <c r="Q22" s="14" t="str">
        <v>Needs review</v>
      </c>
      <c r="R22" s="14" t="str">
        <v/>
      </c>
      <c r="S22" s="15" t="str">
        <v/>
      </c>
      <c r="T22" s="14" t="str">
        <v/>
      </c>
    </row>
    <row r="23" ht="44" customHeight="1" spans="1:20" x14ac:dyDescent="0.25">
      <c r="A23" s="5" t="str">
        <v>2022</v>
      </c>
      <c r="B23" s="5" t="str">
        <v>Example account 022</v>
      </c>
      <c r="C23" s="17" t="str">
        <v>Open in HubSpot</v>
      </c>
      <c r="D23" s="5" t="str">
        <v>CMP-012</v>
      </c>
      <c r="E23" s="5" t="str">
        <v>Low</v>
      </c>
      <c r="F23" s="5" t="str">
        <v>Standardize the country value in HubSpot after review.</v>
      </c>
      <c r="G23" s="5" t="b">
        <v>0</v>
      </c>
      <c r="H23" s="5" t="b">
        <v>0</v>
      </c>
      <c r="I23" s="5" t="b">
        <v>0</v>
      </c>
      <c r="J23" s="5" t="b">
        <v>0</v>
      </c>
      <c r="K23" s="5" t="b">
        <v>0</v>
      </c>
      <c r="L23" s="5" t="b">
        <v>0</v>
      </c>
      <c r="M23" s="5" t="b">
        <v>0</v>
      </c>
      <c r="N23" s="5" t="b">
        <v>0</v>
      </c>
      <c r="O23" s="5" t="b">
        <v>1</v>
      </c>
      <c r="P23" s="11">
        <v>1</v>
      </c>
      <c r="Q23" s="14" t="str">
        <v>Needs review</v>
      </c>
      <c r="R23" s="14" t="str">
        <v/>
      </c>
      <c r="S23" s="15" t="str">
        <v/>
      </c>
      <c r="T23" s="14" t="str">
        <v/>
      </c>
    </row>
    <row r="24" ht="44" customHeight="1" spans="1:20" x14ac:dyDescent="0.25">
      <c r="A24" s="3" t="str">
        <v>2023</v>
      </c>
      <c r="B24" s="3" t="str">
        <v>Example account 023</v>
      </c>
      <c r="C24" s="16" t="str">
        <v>Open in HubSpot</v>
      </c>
      <c r="D24" s="3" t="str">
        <v/>
      </c>
      <c r="E24" s="3" t="str">
        <v/>
      </c>
      <c r="F24" s="3" t="str">
        <v/>
      </c>
      <c r="G24" s="3" t="b">
        <v>0</v>
      </c>
      <c r="H24" s="3" t="b">
        <v>0</v>
      </c>
      <c r="I24" s="3" t="b">
        <v>0</v>
      </c>
      <c r="J24" s="3" t="b">
        <v>0</v>
      </c>
      <c r="K24" s="3" t="b">
        <v>0</v>
      </c>
      <c r="L24" s="3" t="b">
        <v>0</v>
      </c>
      <c r="M24" s="3" t="b">
        <v>0</v>
      </c>
      <c r="N24" s="3" t="b">
        <v>0</v>
      </c>
      <c r="O24" s="3" t="b">
        <v>0</v>
      </c>
      <c r="P24" s="8">
        <v>0</v>
      </c>
      <c r="Q24" s="14" t="str">
        <v>Needs review</v>
      </c>
      <c r="R24" s="14" t="str">
        <v/>
      </c>
      <c r="S24" s="15" t="str">
        <v/>
      </c>
      <c r="T24" s="14" t="str">
        <v/>
      </c>
    </row>
    <row r="25" ht="44" customHeight="1" spans="1:20" x14ac:dyDescent="0.25">
      <c r="A25" s="5" t="str">
        <v>2024</v>
      </c>
      <c r="B25" s="5" t="str">
        <v>Example account 024</v>
      </c>
      <c r="C25" s="17" t="str">
        <v>Open in HubSpot</v>
      </c>
      <c r="D25" s="5" t="str">
        <v>CMP-002, CMP-005, CMP-006, CMP-007</v>
      </c>
      <c r="E25" s="5" t="str">
        <v>Medium</v>
      </c>
      <c r="F25" s="5" t="str">
        <v>Add a verified domain in HubSpot. | Review and associate known stakeholders in HubSpot. | Confirm whether the account belongs in an active sales segment. | Validate the company before updating or archiving it in HubSpot.</v>
      </c>
      <c r="G25" s="5" t="b">
        <v>1</v>
      </c>
      <c r="H25" s="5" t="b">
        <v>0</v>
      </c>
      <c r="I25" s="5" t="b">
        <v>0</v>
      </c>
      <c r="J25" s="5" t="b">
        <v>1</v>
      </c>
      <c r="K25" s="5" t="b">
        <v>1</v>
      </c>
      <c r="L25" s="5" t="b">
        <v>1</v>
      </c>
      <c r="M25" s="5" t="b">
        <v>0</v>
      </c>
      <c r="N25" s="5" t="b">
        <v>0</v>
      </c>
      <c r="O25" s="5" t="b">
        <v>0</v>
      </c>
      <c r="P25" s="11">
        <v>4</v>
      </c>
      <c r="Q25" s="14" t="str">
        <v>Needs review</v>
      </c>
      <c r="R25" s="14" t="str">
        <v/>
      </c>
      <c r="S25" s="15" t="str">
        <v/>
      </c>
      <c r="T25" s="14" t="str">
        <v/>
      </c>
    </row>
    <row r="26" ht="44" customHeight="1" spans="1:20" x14ac:dyDescent="0.25">
      <c r="A26" s="3" t="str">
        <v>2025</v>
      </c>
      <c r="B26" s="3" t="str">
        <v>Example account 025</v>
      </c>
      <c r="C26" s="16" t="str">
        <v>Open in HubSpot</v>
      </c>
      <c r="D26" s="3" t="str">
        <v>CMP-003, CMP-010</v>
      </c>
      <c r="E26" s="3" t="str">
        <v>Low</v>
      </c>
      <c r="F26" s="3" t="str">
        <v>Add a verified website in HubSpot where applicable. | Confirm the company industry in HubSpot.</v>
      </c>
      <c r="G26" s="3" t="b">
        <v>0</v>
      </c>
      <c r="H26" s="3" t="b">
        <v>1</v>
      </c>
      <c r="I26" s="3" t="b">
        <v>0</v>
      </c>
      <c r="J26" s="3" t="b">
        <v>0</v>
      </c>
      <c r="K26" s="3" t="b">
        <v>0</v>
      </c>
      <c r="L26" s="3" t="b">
        <v>0</v>
      </c>
      <c r="M26" s="3" t="b">
        <v>1</v>
      </c>
      <c r="N26" s="3" t="b">
        <v>0</v>
      </c>
      <c r="O26" s="3" t="b">
        <v>0</v>
      </c>
      <c r="P26" s="8">
        <v>2</v>
      </c>
      <c r="Q26" s="14" t="str">
        <v>Needs review</v>
      </c>
      <c r="R26" s="14" t="str">
        <v/>
      </c>
      <c r="S26" s="15" t="str">
        <v/>
      </c>
      <c r="T26" s="14" t="str">
        <v/>
      </c>
    </row>
    <row r="27" ht="44" customHeight="1" spans="1:20" x14ac:dyDescent="0.25">
      <c r="A27" s="5" t="str">
        <v>2026</v>
      </c>
      <c r="B27" s="5" t="str">
        <v>Example account 026</v>
      </c>
      <c r="C27" s="17" t="str">
        <v>Open in HubSpot</v>
      </c>
      <c r="D27" s="5" t="str">
        <v/>
      </c>
      <c r="E27" s="5" t="str">
        <v/>
      </c>
      <c r="F27" s="5" t="str">
        <v/>
      </c>
      <c r="G27" s="5" t="b">
        <v>0</v>
      </c>
      <c r="H27" s="5" t="b">
        <v>0</v>
      </c>
      <c r="I27" s="5" t="b">
        <v>0</v>
      </c>
      <c r="J27" s="5" t="b">
        <v>0</v>
      </c>
      <c r="K27" s="5" t="b">
        <v>0</v>
      </c>
      <c r="L27" s="5" t="b">
        <v>0</v>
      </c>
      <c r="M27" s="5" t="b">
        <v>0</v>
      </c>
      <c r="N27" s="5" t="b">
        <v>0</v>
      </c>
      <c r="O27" s="5" t="b">
        <v>0</v>
      </c>
      <c r="P27" s="11">
        <v>0</v>
      </c>
      <c r="Q27" s="14" t="str">
        <v>Needs review</v>
      </c>
      <c r="R27" s="14" t="str">
        <v/>
      </c>
      <c r="S27" s="15" t="str">
        <v/>
      </c>
      <c r="T27" s="14" t="str">
        <v/>
      </c>
    </row>
    <row r="28" ht="44" customHeight="1" spans="1:20" x14ac:dyDescent="0.25">
      <c r="A28" s="3" t="str">
        <v>2027</v>
      </c>
      <c r="B28" s="3" t="str">
        <v>Example account 027</v>
      </c>
      <c r="C28" s="16" t="str">
        <v>Open in HubSpot</v>
      </c>
      <c r="D28" s="3" t="str">
        <v>CMP-006, CMP-011</v>
      </c>
      <c r="E28" s="3" t="str">
        <v>Low</v>
      </c>
      <c r="F28" s="3" t="str">
        <v>Confirm whether the account belongs in an active sales segment. | Confirm the operating country in HubSpot.</v>
      </c>
      <c r="G28" s="3" t="b">
        <v>0</v>
      </c>
      <c r="H28" s="3" t="b">
        <v>0</v>
      </c>
      <c r="I28" s="3" t="b">
        <v>0</v>
      </c>
      <c r="J28" s="3" t="b">
        <v>0</v>
      </c>
      <c r="K28" s="3" t="b">
        <v>1</v>
      </c>
      <c r="L28" s="3" t="b">
        <v>0</v>
      </c>
      <c r="M28" s="3" t="b">
        <v>0</v>
      </c>
      <c r="N28" s="3" t="b">
        <v>1</v>
      </c>
      <c r="O28" s="3" t="b">
        <v>0</v>
      </c>
      <c r="P28" s="8">
        <v>2</v>
      </c>
      <c r="Q28" s="14" t="str">
        <v>Needs review</v>
      </c>
      <c r="R28" s="14" t="str">
        <v/>
      </c>
      <c r="S28" s="15" t="str">
        <v/>
      </c>
      <c r="T28" s="14" t="str">
        <v/>
      </c>
    </row>
    <row r="29" ht="44" customHeight="1" spans="1:20" x14ac:dyDescent="0.25">
      <c r="A29" s="5" t="str">
        <v>2028</v>
      </c>
      <c r="B29" s="5" t="str">
        <v>Example account 028</v>
      </c>
      <c r="C29" s="17" t="str">
        <v>Open in HubSpot</v>
      </c>
      <c r="D29" s="5" t="str">
        <v>CMP-004, CMP-007</v>
      </c>
      <c r="E29" s="5" t="str">
        <v>High</v>
      </c>
      <c r="F29" s="5" t="str">
        <v>Review company ownership in HubSpot. | Validate the company before updating or archiving it in HubSpot.</v>
      </c>
      <c r="G29" s="5" t="b">
        <v>0</v>
      </c>
      <c r="H29" s="5" t="b">
        <v>0</v>
      </c>
      <c r="I29" s="5" t="b">
        <v>1</v>
      </c>
      <c r="J29" s="5" t="b">
        <v>0</v>
      </c>
      <c r="K29" s="5" t="b">
        <v>0</v>
      </c>
      <c r="L29" s="5" t="b">
        <v>1</v>
      </c>
      <c r="M29" s="5" t="b">
        <v>0</v>
      </c>
      <c r="N29" s="5" t="b">
        <v>0</v>
      </c>
      <c r="O29" s="5" t="b">
        <v>0</v>
      </c>
      <c r="P29" s="11">
        <v>2</v>
      </c>
      <c r="Q29" s="14" t="str">
        <v>Needs review</v>
      </c>
      <c r="R29" s="14" t="str">
        <v/>
      </c>
      <c r="S29" s="15" t="str">
        <v/>
      </c>
      <c r="T29" s="14" t="str">
        <v/>
      </c>
    </row>
    <row r="30" ht="44" customHeight="1" spans="1:20" x14ac:dyDescent="0.25">
      <c r="A30" s="3" t="str">
        <v>2029</v>
      </c>
      <c r="B30" s="3" t="str">
        <v>Example account 029</v>
      </c>
      <c r="C30" s="16" t="str">
        <v>Open in HubSpot</v>
      </c>
      <c r="D30" s="3" t="str">
        <v/>
      </c>
      <c r="E30" s="3" t="str">
        <v/>
      </c>
      <c r="F30" s="3" t="str">
        <v/>
      </c>
      <c r="G30" s="3" t="b">
        <v>0</v>
      </c>
      <c r="H30" s="3" t="b">
        <v>0</v>
      </c>
      <c r="I30" s="3" t="b">
        <v>0</v>
      </c>
      <c r="J30" s="3" t="b">
        <v>0</v>
      </c>
      <c r="K30" s="3" t="b">
        <v>0</v>
      </c>
      <c r="L30" s="3" t="b">
        <v>0</v>
      </c>
      <c r="M30" s="3" t="b">
        <v>0</v>
      </c>
      <c r="N30" s="3" t="b">
        <v>0</v>
      </c>
      <c r="O30" s="3" t="b">
        <v>0</v>
      </c>
      <c r="P30" s="8">
        <v>0</v>
      </c>
      <c r="Q30" s="14" t="str">
        <v>Needs review</v>
      </c>
      <c r="R30" s="14" t="str">
        <v/>
      </c>
      <c r="S30" s="15" t="str">
        <v/>
      </c>
      <c r="T30" s="14" t="str">
        <v/>
      </c>
    </row>
    <row r="31" ht="44" customHeight="1" spans="1:20" x14ac:dyDescent="0.25">
      <c r="A31" s="5" t="str">
        <v>2030</v>
      </c>
      <c r="B31" s="5" t="str">
        <v>Example account 030</v>
      </c>
      <c r="C31" s="17" t="str">
        <v>Open in HubSpot</v>
      </c>
      <c r="D31" s="5" t="str">
        <v>CMP-002, CMP-003, CMP-006, CMP-010</v>
      </c>
      <c r="E31" s="5" t="str">
        <v>Medium</v>
      </c>
      <c r="F31" s="5" t="str">
        <v>Add a verified domain in HubSpot. | Add a verified website in HubSpot where applicable. | Confirm whether the account belongs in an active sales segment. | Confirm the company industry in HubSpot.</v>
      </c>
      <c r="G31" s="5" t="b">
        <v>1</v>
      </c>
      <c r="H31" s="5" t="b">
        <v>1</v>
      </c>
      <c r="I31" s="5" t="b">
        <v>0</v>
      </c>
      <c r="J31" s="5" t="b">
        <v>0</v>
      </c>
      <c r="K31" s="5" t="b">
        <v>1</v>
      </c>
      <c r="L31" s="5" t="b">
        <v>0</v>
      </c>
      <c r="M31" s="5" t="b">
        <v>1</v>
      </c>
      <c r="N31" s="5" t="b">
        <v>0</v>
      </c>
      <c r="O31" s="5" t="b">
        <v>0</v>
      </c>
      <c r="P31" s="11">
        <v>4</v>
      </c>
      <c r="Q31" s="14" t="str">
        <v>Needs review</v>
      </c>
      <c r="R31" s="14" t="str">
        <v/>
      </c>
      <c r="S31" s="15" t="str">
        <v/>
      </c>
      <c r="T31" s="14" t="str">
        <v/>
      </c>
    </row>
    <row r="32" ht="44" customHeight="1" spans="1:20" x14ac:dyDescent="0.25">
      <c r="A32" s="3" t="str">
        <v>2031</v>
      </c>
      <c r="B32" s="3" t="str">
        <v>Example account 031</v>
      </c>
      <c r="C32" s="16" t="str">
        <v>Open in HubSpot</v>
      </c>
      <c r="D32" s="3" t="str">
        <v/>
      </c>
      <c r="E32" s="3" t="str">
        <v/>
      </c>
      <c r="F32" s="3" t="str">
        <v/>
      </c>
      <c r="G32" s="3" t="b">
        <v>0</v>
      </c>
      <c r="H32" s="3" t="b">
        <v>0</v>
      </c>
      <c r="I32" s="3" t="b">
        <v>0</v>
      </c>
      <c r="J32" s="3" t="b">
        <v>0</v>
      </c>
      <c r="K32" s="3" t="b">
        <v>0</v>
      </c>
      <c r="L32" s="3" t="b">
        <v>0</v>
      </c>
      <c r="M32" s="3" t="b">
        <v>0</v>
      </c>
      <c r="N32" s="3" t="b">
        <v>0</v>
      </c>
      <c r="O32" s="3" t="b">
        <v>0</v>
      </c>
      <c r="P32" s="8">
        <v>0</v>
      </c>
      <c r="Q32" s="14" t="str">
        <v>Needs review</v>
      </c>
      <c r="R32" s="14" t="str">
        <v/>
      </c>
      <c r="S32" s="15" t="str">
        <v/>
      </c>
      <c r="T32" s="14" t="str">
        <v/>
      </c>
    </row>
    <row r="33" ht="44" customHeight="1" spans="1:20" x14ac:dyDescent="0.25">
      <c r="A33" s="5" t="str">
        <v>2032</v>
      </c>
      <c r="B33" s="5" t="str">
        <v>Example account 032</v>
      </c>
      <c r="C33" s="17" t="str">
        <v>Open in HubSpot</v>
      </c>
      <c r="D33" s="5" t="str">
        <v>CMP-005, CMP-007</v>
      </c>
      <c r="E33" s="5" t="str">
        <v>Medium</v>
      </c>
      <c r="F33" s="5" t="str">
        <v>Review and associate known stakeholders in HubSpot. | Validate the company before updating or archiving it in HubSpot.</v>
      </c>
      <c r="G33" s="5" t="b">
        <v>0</v>
      </c>
      <c r="H33" s="5" t="b">
        <v>0</v>
      </c>
      <c r="I33" s="5" t="b">
        <v>0</v>
      </c>
      <c r="J33" s="5" t="b">
        <v>1</v>
      </c>
      <c r="K33" s="5" t="b">
        <v>0</v>
      </c>
      <c r="L33" s="5" t="b">
        <v>1</v>
      </c>
      <c r="M33" s="5" t="b">
        <v>0</v>
      </c>
      <c r="N33" s="5" t="b">
        <v>0</v>
      </c>
      <c r="O33" s="5" t="b">
        <v>0</v>
      </c>
      <c r="P33" s="11">
        <v>2</v>
      </c>
      <c r="Q33" s="14" t="str">
        <v>Needs review</v>
      </c>
      <c r="R33" s="14" t="str">
        <v/>
      </c>
      <c r="S33" s="15" t="str">
        <v/>
      </c>
      <c r="T33" s="14" t="str">
        <v/>
      </c>
    </row>
    <row r="34" ht="44" customHeight="1" spans="1:20" x14ac:dyDescent="0.25">
      <c r="A34" s="3" t="str">
        <v>2033</v>
      </c>
      <c r="B34" s="3" t="str">
        <v>Example account 033</v>
      </c>
      <c r="C34" s="16" t="str">
        <v>Open in HubSpot</v>
      </c>
      <c r="D34" s="3" t="str">
        <v>CMP-006, CMP-012</v>
      </c>
      <c r="E34" s="3" t="str">
        <v>Low</v>
      </c>
      <c r="F34" s="3" t="str">
        <v>Confirm whether the account belongs in an active sales segment. | Standardize the country value in HubSpot after review.</v>
      </c>
      <c r="G34" s="3" t="b">
        <v>0</v>
      </c>
      <c r="H34" s="3" t="b">
        <v>0</v>
      </c>
      <c r="I34" s="3" t="b">
        <v>0</v>
      </c>
      <c r="J34" s="3" t="b">
        <v>0</v>
      </c>
      <c r="K34" s="3" t="b">
        <v>1</v>
      </c>
      <c r="L34" s="3" t="b">
        <v>0</v>
      </c>
      <c r="M34" s="3" t="b">
        <v>0</v>
      </c>
      <c r="N34" s="3" t="b">
        <v>0</v>
      </c>
      <c r="O34" s="3" t="b">
        <v>1</v>
      </c>
      <c r="P34" s="8">
        <v>2</v>
      </c>
      <c r="Q34" s="14" t="str">
        <v>Needs review</v>
      </c>
      <c r="R34" s="14" t="str">
        <v/>
      </c>
      <c r="S34" s="15" t="str">
        <v/>
      </c>
      <c r="T34" s="14" t="str">
        <v/>
      </c>
    </row>
    <row r="35" ht="44" customHeight="1" spans="1:20" x14ac:dyDescent="0.25">
      <c r="A35" s="5" t="str">
        <v>2034</v>
      </c>
      <c r="B35" s="5" t="str">
        <v>Example account 034</v>
      </c>
      <c r="C35" s="17" t="str">
        <v>Open in HubSpot</v>
      </c>
      <c r="D35" s="5" t="str">
        <v/>
      </c>
      <c r="E35" s="5" t="str">
        <v/>
      </c>
      <c r="F35" s="5" t="str">
        <v/>
      </c>
      <c r="G35" s="5" t="b">
        <v>0</v>
      </c>
      <c r="H35" s="5" t="b">
        <v>0</v>
      </c>
      <c r="I35" s="5" t="b">
        <v>0</v>
      </c>
      <c r="J35" s="5" t="b">
        <v>0</v>
      </c>
      <c r="K35" s="5" t="b">
        <v>0</v>
      </c>
      <c r="L35" s="5" t="b">
        <v>0</v>
      </c>
      <c r="M35" s="5" t="b">
        <v>0</v>
      </c>
      <c r="N35" s="5" t="b">
        <v>0</v>
      </c>
      <c r="O35" s="5" t="b">
        <v>0</v>
      </c>
      <c r="P35" s="11">
        <v>0</v>
      </c>
      <c r="Q35" s="14" t="str">
        <v>Needs review</v>
      </c>
      <c r="R35" s="14" t="str">
        <v/>
      </c>
      <c r="S35" s="15" t="str">
        <v/>
      </c>
      <c r="T35" s="14" t="str">
        <v/>
      </c>
    </row>
    <row r="36" ht="44" customHeight="1" spans="1:20" x14ac:dyDescent="0.25">
      <c r="A36" s="3" t="str">
        <v>2035</v>
      </c>
      <c r="B36" s="3" t="str">
        <v>Example account 035</v>
      </c>
      <c r="C36" s="16" t="str">
        <v>Open in HubSpot</v>
      </c>
      <c r="D36" s="3" t="str">
        <v>CMP-003, CMP-004, CMP-010</v>
      </c>
      <c r="E36" s="3" t="str">
        <v>High</v>
      </c>
      <c r="F36" s="3" t="str">
        <v>Add a verified website in HubSpot where applicable. | Review company ownership in HubSpot. | Confirm the company industry in HubSpot.</v>
      </c>
      <c r="G36" s="3" t="b">
        <v>0</v>
      </c>
      <c r="H36" s="3" t="b">
        <v>1</v>
      </c>
      <c r="I36" s="3" t="b">
        <v>1</v>
      </c>
      <c r="J36" s="3" t="b">
        <v>0</v>
      </c>
      <c r="K36" s="3" t="b">
        <v>0</v>
      </c>
      <c r="L36" s="3" t="b">
        <v>0</v>
      </c>
      <c r="M36" s="3" t="b">
        <v>1</v>
      </c>
      <c r="N36" s="3" t="b">
        <v>0</v>
      </c>
      <c r="O36" s="3" t="b">
        <v>0</v>
      </c>
      <c r="P36" s="8">
        <v>3</v>
      </c>
      <c r="Q36" s="14" t="str">
        <v>Needs review</v>
      </c>
      <c r="R36" s="14" t="str">
        <v/>
      </c>
      <c r="S36" s="15" t="str">
        <v/>
      </c>
      <c r="T36" s="14" t="str">
        <v/>
      </c>
    </row>
    <row r="37" ht="44" customHeight="1" spans="1:20" x14ac:dyDescent="0.25">
      <c r="A37" s="5" t="str">
        <v>2036</v>
      </c>
      <c r="B37" s="5" t="str">
        <v>Example account 036</v>
      </c>
      <c r="C37" s="17" t="str">
        <v>Open in HubSpot</v>
      </c>
      <c r="D37" s="5" t="str">
        <v>CMP-002, CMP-006, CMP-007, CMP-011</v>
      </c>
      <c r="E37" s="5" t="str">
        <v>Medium</v>
      </c>
      <c r="F37" s="5" t="str">
        <v>Add a verified domain in HubSpot. | Confirm whether the account belongs in an active sales segment. | Validate the company before updating or archiving it in HubSpot. | Confirm the operating country in HubSpot.</v>
      </c>
      <c r="G37" s="5" t="b">
        <v>1</v>
      </c>
      <c r="H37" s="5" t="b">
        <v>0</v>
      </c>
      <c r="I37" s="5" t="b">
        <v>0</v>
      </c>
      <c r="J37" s="5" t="b">
        <v>0</v>
      </c>
      <c r="K37" s="5" t="b">
        <v>1</v>
      </c>
      <c r="L37" s="5" t="b">
        <v>1</v>
      </c>
      <c r="M37" s="5" t="b">
        <v>0</v>
      </c>
      <c r="N37" s="5" t="b">
        <v>1</v>
      </c>
      <c r="O37" s="5" t="b">
        <v>0</v>
      </c>
      <c r="P37" s="11">
        <v>4</v>
      </c>
      <c r="Q37" s="14" t="str">
        <v>Needs review</v>
      </c>
      <c r="R37" s="14" t="str">
        <v/>
      </c>
      <c r="S37" s="15" t="str">
        <v/>
      </c>
      <c r="T37" s="14" t="str">
        <v/>
      </c>
    </row>
    <row r="38" ht="44" customHeight="1" spans="1:20" x14ac:dyDescent="0.25">
      <c r="A38" s="3" t="str">
        <v>2037</v>
      </c>
      <c r="B38" s="3" t="str">
        <v>Example account 037</v>
      </c>
      <c r="C38" s="16" t="str">
        <v>Open in HubSpot</v>
      </c>
      <c r="D38" s="3" t="str">
        <v/>
      </c>
      <c r="E38" s="3" t="str">
        <v/>
      </c>
      <c r="F38" s="3" t="str">
        <v/>
      </c>
      <c r="G38" s="3" t="b">
        <v>0</v>
      </c>
      <c r="H38" s="3" t="b">
        <v>0</v>
      </c>
      <c r="I38" s="3" t="b">
        <v>0</v>
      </c>
      <c r="J38" s="3" t="b">
        <v>0</v>
      </c>
      <c r="K38" s="3" t="b">
        <v>0</v>
      </c>
      <c r="L38" s="3" t="b">
        <v>0</v>
      </c>
      <c r="M38" s="3" t="b">
        <v>0</v>
      </c>
      <c r="N38" s="3" t="b">
        <v>0</v>
      </c>
      <c r="O38" s="3" t="b">
        <v>0</v>
      </c>
      <c r="P38" s="8">
        <v>0</v>
      </c>
      <c r="Q38" s="14" t="str">
        <v>Needs review</v>
      </c>
      <c r="R38" s="14" t="str">
        <v/>
      </c>
      <c r="S38" s="15" t="str">
        <v/>
      </c>
      <c r="T38" s="14" t="str">
        <v/>
      </c>
    </row>
    <row r="39" ht="44" customHeight="1" spans="1:20" x14ac:dyDescent="0.25">
      <c r="A39" s="5" t="str">
        <v>2038</v>
      </c>
      <c r="B39" s="5" t="str">
        <v>Example account 038</v>
      </c>
      <c r="C39" s="17" t="str">
        <v>Open in HubSpot</v>
      </c>
      <c r="D39" s="5" t="str">
        <v/>
      </c>
      <c r="E39" s="5" t="str">
        <v/>
      </c>
      <c r="F39" s="5" t="str">
        <v/>
      </c>
      <c r="G39" s="5" t="b">
        <v>0</v>
      </c>
      <c r="H39" s="5" t="b">
        <v>0</v>
      </c>
      <c r="I39" s="5" t="b">
        <v>0</v>
      </c>
      <c r="J39" s="5" t="b">
        <v>0</v>
      </c>
      <c r="K39" s="5" t="b">
        <v>0</v>
      </c>
      <c r="L39" s="5" t="b">
        <v>0</v>
      </c>
      <c r="M39" s="5" t="b">
        <v>0</v>
      </c>
      <c r="N39" s="5" t="b">
        <v>0</v>
      </c>
      <c r="O39" s="5" t="b">
        <v>0</v>
      </c>
      <c r="P39" s="11">
        <v>0</v>
      </c>
      <c r="Q39" s="14" t="str">
        <v>Needs review</v>
      </c>
      <c r="R39" s="14" t="str">
        <v/>
      </c>
      <c r="S39" s="15" t="str">
        <v/>
      </c>
      <c r="T39" s="14" t="str">
        <v/>
      </c>
    </row>
    <row r="40" ht="44" customHeight="1" spans="1:20" x14ac:dyDescent="0.25">
      <c r="A40" s="3" t="str">
        <v>2039</v>
      </c>
      <c r="B40" s="3" t="str">
        <v>Example account 039</v>
      </c>
      <c r="C40" s="16" t="str">
        <v>Open in HubSpot</v>
      </c>
      <c r="D40" s="3" t="str">
        <v>CMP-006</v>
      </c>
      <c r="E40" s="3" t="str">
        <v>Low</v>
      </c>
      <c r="F40" s="3" t="str">
        <v>Confirm whether the account belongs in an active sales segment.</v>
      </c>
      <c r="G40" s="3" t="b">
        <v>0</v>
      </c>
      <c r="H40" s="3" t="b">
        <v>0</v>
      </c>
      <c r="I40" s="3" t="b">
        <v>0</v>
      </c>
      <c r="J40" s="3" t="b">
        <v>0</v>
      </c>
      <c r="K40" s="3" t="b">
        <v>1</v>
      </c>
      <c r="L40" s="3" t="b">
        <v>0</v>
      </c>
      <c r="M40" s="3" t="b">
        <v>0</v>
      </c>
      <c r="N40" s="3" t="b">
        <v>0</v>
      </c>
      <c r="O40" s="3" t="b">
        <v>0</v>
      </c>
      <c r="P40" s="8">
        <v>1</v>
      </c>
      <c r="Q40" s="14" t="str">
        <v>Needs review</v>
      </c>
      <c r="R40" s="14" t="str">
        <v/>
      </c>
      <c r="S40" s="15" t="str">
        <v/>
      </c>
      <c r="T40" s="14" t="str">
        <v/>
      </c>
    </row>
    <row r="41" ht="44" customHeight="1" spans="1:20" x14ac:dyDescent="0.25">
      <c r="A41" s="5" t="str">
        <v>2040</v>
      </c>
      <c r="B41" s="5" t="str">
        <v>Example account 040</v>
      </c>
      <c r="C41" s="17" t="str">
        <v>Open in HubSpot</v>
      </c>
      <c r="D41" s="5" t="str">
        <v>CMP-003, CMP-005, CMP-007, CMP-010</v>
      </c>
      <c r="E41" s="5" t="str">
        <v>Medium</v>
      </c>
      <c r="F41" s="5" t="str">
        <v>Add a verified website in HubSpot where applicable. | Review and associate known stakeholders in HubSpot. | Validate the company before updating or archiving it in HubSpot. | Confirm the company industry in HubSpot.</v>
      </c>
      <c r="G41" s="5" t="b">
        <v>0</v>
      </c>
      <c r="H41" s="5" t="b">
        <v>1</v>
      </c>
      <c r="I41" s="5" t="b">
        <v>0</v>
      </c>
      <c r="J41" s="5" t="b">
        <v>1</v>
      </c>
      <c r="K41" s="5" t="b">
        <v>0</v>
      </c>
      <c r="L41" s="5" t="b">
        <v>1</v>
      </c>
      <c r="M41" s="5" t="b">
        <v>1</v>
      </c>
      <c r="N41" s="5" t="b">
        <v>0</v>
      </c>
      <c r="O41" s="5" t="b">
        <v>0</v>
      </c>
      <c r="P41" s="11">
        <v>4</v>
      </c>
      <c r="Q41" s="14" t="str">
        <v>Needs review</v>
      </c>
      <c r="R41" s="14" t="str">
        <v/>
      </c>
      <c r="S41" s="15" t="str">
        <v/>
      </c>
      <c r="T41" s="14" t="str">
        <v/>
      </c>
    </row>
    <row r="42" ht="44" customHeight="1" spans="1:20" x14ac:dyDescent="0.25">
      <c r="A42" s="3" t="str">
        <v>2041</v>
      </c>
      <c r="B42" s="3" t="str">
        <v>Example account 041</v>
      </c>
      <c r="C42" s="16" t="str">
        <v>Open in HubSpot</v>
      </c>
      <c r="D42" s="3" t="str">
        <v/>
      </c>
      <c r="E42" s="3" t="str">
        <v/>
      </c>
      <c r="F42" s="3" t="str">
        <v/>
      </c>
      <c r="G42" s="3" t="b">
        <v>0</v>
      </c>
      <c r="H42" s="3" t="b">
        <v>0</v>
      </c>
      <c r="I42" s="3" t="b">
        <v>0</v>
      </c>
      <c r="J42" s="3" t="b">
        <v>0</v>
      </c>
      <c r="K42" s="3" t="b">
        <v>0</v>
      </c>
      <c r="L42" s="3" t="b">
        <v>0</v>
      </c>
      <c r="M42" s="3" t="b">
        <v>0</v>
      </c>
      <c r="N42" s="3" t="b">
        <v>0</v>
      </c>
      <c r="O42" s="3" t="b">
        <v>0</v>
      </c>
      <c r="P42" s="8">
        <v>0</v>
      </c>
      <c r="Q42" s="14" t="str">
        <v>Needs review</v>
      </c>
      <c r="R42" s="14" t="str">
        <v/>
      </c>
      <c r="S42" s="15" t="str">
        <v/>
      </c>
      <c r="T42" s="14" t="str">
        <v/>
      </c>
    </row>
    <row r="43" ht="44" customHeight="1" spans="1:20" x14ac:dyDescent="0.25">
      <c r="A43" s="5" t="str">
        <v>2042</v>
      </c>
      <c r="B43" s="5" t="str">
        <v>Example account 042</v>
      </c>
      <c r="C43" s="17" t="str">
        <v>Open in HubSpot</v>
      </c>
      <c r="D43" s="5" t="str">
        <v>CMP-002, CMP-004, CMP-006</v>
      </c>
      <c r="E43" s="5" t="str">
        <v>High</v>
      </c>
      <c r="F43" s="5" t="str">
        <v>Add a verified domain in HubSpot. | Review company ownership in HubSpot. | Confirm whether the account belongs in an active sales segment.</v>
      </c>
      <c r="G43" s="5" t="b">
        <v>1</v>
      </c>
      <c r="H43" s="5" t="b">
        <v>0</v>
      </c>
      <c r="I43" s="5" t="b">
        <v>1</v>
      </c>
      <c r="J43" s="5" t="b">
        <v>0</v>
      </c>
      <c r="K43" s="5" t="b">
        <v>1</v>
      </c>
      <c r="L43" s="5" t="b">
        <v>0</v>
      </c>
      <c r="M43" s="5" t="b">
        <v>0</v>
      </c>
      <c r="N43" s="5" t="b">
        <v>0</v>
      </c>
      <c r="O43" s="5" t="b">
        <v>0</v>
      </c>
      <c r="P43" s="11">
        <v>3</v>
      </c>
      <c r="Q43" s="14" t="str">
        <v>Needs review</v>
      </c>
      <c r="R43" s="14" t="str">
        <v/>
      </c>
      <c r="S43" s="15" t="str">
        <v/>
      </c>
      <c r="T43" s="14" t="str">
        <v/>
      </c>
    </row>
    <row r="44" ht="44" customHeight="1" spans="1:20" x14ac:dyDescent="0.25">
      <c r="A44" s="3" t="str">
        <v>2043</v>
      </c>
      <c r="B44" s="3" t="str">
        <v>Example account 043</v>
      </c>
      <c r="C44" s="16" t="str">
        <v>Open in HubSpot</v>
      </c>
      <c r="D44" s="3" t="str">
        <v/>
      </c>
      <c r="E44" s="3" t="str">
        <v/>
      </c>
      <c r="F44" s="3" t="str">
        <v/>
      </c>
      <c r="G44" s="3" t="b">
        <v>0</v>
      </c>
      <c r="H44" s="3" t="b">
        <v>0</v>
      </c>
      <c r="I44" s="3" t="b">
        <v>0</v>
      </c>
      <c r="J44" s="3" t="b">
        <v>0</v>
      </c>
      <c r="K44" s="3" t="b">
        <v>0</v>
      </c>
      <c r="L44" s="3" t="b">
        <v>0</v>
      </c>
      <c r="M44" s="3" t="b">
        <v>0</v>
      </c>
      <c r="N44" s="3" t="b">
        <v>0</v>
      </c>
      <c r="O44" s="3" t="b">
        <v>0</v>
      </c>
      <c r="P44" s="8">
        <v>0</v>
      </c>
      <c r="Q44" s="14" t="str">
        <v>Needs review</v>
      </c>
      <c r="R44" s="14" t="str">
        <v/>
      </c>
      <c r="S44" s="15" t="str">
        <v/>
      </c>
      <c r="T44" s="14" t="str">
        <v/>
      </c>
    </row>
    <row r="45" ht="44" customHeight="1" spans="1:20" x14ac:dyDescent="0.25">
      <c r="A45" s="5" t="str">
        <v>2044</v>
      </c>
      <c r="B45" s="5" t="str">
        <v>Example account 044</v>
      </c>
      <c r="C45" s="17" t="str">
        <v>Open in HubSpot</v>
      </c>
      <c r="D45" s="5" t="str">
        <v>CMP-007, CMP-012</v>
      </c>
      <c r="E45" s="5" t="str">
        <v>Low</v>
      </c>
      <c r="F45" s="5" t="str">
        <v>Validate the company before updating or archiving it in HubSpot. | Standardize the country value in HubSpot after review.</v>
      </c>
      <c r="G45" s="5" t="b">
        <v>0</v>
      </c>
      <c r="H45" s="5" t="b">
        <v>0</v>
      </c>
      <c r="I45" s="5" t="b">
        <v>0</v>
      </c>
      <c r="J45" s="5" t="b">
        <v>0</v>
      </c>
      <c r="K45" s="5" t="b">
        <v>0</v>
      </c>
      <c r="L45" s="5" t="b">
        <v>1</v>
      </c>
      <c r="M45" s="5" t="b">
        <v>0</v>
      </c>
      <c r="N45" s="5" t="b">
        <v>0</v>
      </c>
      <c r="O45" s="5" t="b">
        <v>1</v>
      </c>
      <c r="P45" s="11">
        <v>2</v>
      </c>
      <c r="Q45" s="14" t="str">
        <v>Needs review</v>
      </c>
      <c r="R45" s="14" t="str">
        <v/>
      </c>
      <c r="S45" s="15" t="str">
        <v/>
      </c>
      <c r="T45" s="14" t="str">
        <v/>
      </c>
    </row>
    <row r="46" ht="44" customHeight="1" spans="1:20" x14ac:dyDescent="0.25">
      <c r="A46" s="3" t="str">
        <v>2045</v>
      </c>
      <c r="B46" s="3" t="str">
        <v>Example account 045</v>
      </c>
      <c r="C46" s="16" t="str">
        <v>Open in HubSpot</v>
      </c>
      <c r="D46" s="3" t="str">
        <v>CMP-003, CMP-006, CMP-010, CMP-011</v>
      </c>
      <c r="E46" s="3" t="str">
        <v>Low</v>
      </c>
      <c r="F46" s="3" t="str">
        <v>Add a verified website in HubSpot where applicable. | Confirm whether the account belongs in an active sales segment. | Confirm the company industry in HubSpot. | Confirm the operating country in HubSpot.</v>
      </c>
      <c r="G46" s="3" t="b">
        <v>0</v>
      </c>
      <c r="H46" s="3" t="b">
        <v>1</v>
      </c>
      <c r="I46" s="3" t="b">
        <v>0</v>
      </c>
      <c r="J46" s="3" t="b">
        <v>0</v>
      </c>
      <c r="K46" s="3" t="b">
        <v>1</v>
      </c>
      <c r="L46" s="3" t="b">
        <v>0</v>
      </c>
      <c r="M46" s="3" t="b">
        <v>1</v>
      </c>
      <c r="N46" s="3" t="b">
        <v>1</v>
      </c>
      <c r="O46" s="3" t="b">
        <v>0</v>
      </c>
      <c r="P46" s="8">
        <v>4</v>
      </c>
      <c r="Q46" s="14" t="str">
        <v>Needs review</v>
      </c>
      <c r="R46" s="14" t="str">
        <v/>
      </c>
      <c r="S46" s="15" t="str">
        <v/>
      </c>
      <c r="T46" s="14" t="str">
        <v/>
      </c>
    </row>
  </sheetData>
  <autoFilter ref="A1:T46"/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</hyperlinks>
  <conditionalFormatting sqref="E2:E46">
    <cfRule type="cellIs" dxfId="12" priority="1" operator="equal">
      <formula>"Critical"</formula>
    </cfRule>
    <cfRule type="cellIs" dxfId="13" priority="2" operator="equal">
      <formula>"High"</formula>
    </cfRule>
    <cfRule type="cellIs" dxfId="14" priority="3" operator="equal">
      <formula>"Medium"</formula>
    </cfRule>
    <cfRule type="cellIs" dxfId="15" priority="4" operator="equal">
      <formula>"Low"</formula>
    </cfRule>
  </conditionalFormatting>
  <dataValidations count="2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Q10:Q46">
      <formula1>"Needs review,Accepted,False positive,Resolved externally"</formula1>
    </dataValidation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Q2:Q46">
      <formula1>"Needs review,Accepted,False positive,Resolved externally"</formula1>
    </dataValidation>
  </dataValidations>
  <sheetProtection sheet="1" sort="0" autoFilter="0" algorithmName="SHA-512" hashValue="CujZvBqPGNdcwdK7xFkOwbd6gYYanrwZ4bqBaTl1/hgxbX+k555Iy/VEAuNSWBPtZPK1Ly3rR+olmSXz6YdUJw==" saltValue="/iBt9tlE7nhXHlX0MMqbJA==" spinCount="100000"/>
  <pageMargins left="0.25" right="0.25" top="0.5" bottom="0.5" header="0.2" footer="0.2"/>
  <pageSetup orientation="landscape" fitToWidth="1" fitToHeigh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8" customWidth="1"/>
    <col min="2" max="2" width="32" customWidth="1"/>
    <col min="3" max="3" width="20" customWidth="1"/>
    <col min="4" max="4" width="30" customWidth="1"/>
    <col min="5" max="5" width="18" customWidth="1"/>
    <col min="6" max="6" width="52" customWidth="1"/>
    <col min="7" max="8" width="20" customWidth="1"/>
    <col min="9" max="9" width="17" customWidth="1"/>
    <col min="10" max="10" width="20" customWidth="1"/>
    <col min="11" max="11" width="16" customWidth="1"/>
    <col min="12" max="13" width="14" customWidth="1"/>
    <col min="14" max="14" width="18" customWidth="1"/>
    <col min="15" max="15" width="12" customWidth="1"/>
    <col min="16" max="16" width="14" customWidth="1"/>
    <col min="17" max="17" width="27" customWidth="1"/>
    <col min="18" max="18" width="24" customWidth="1"/>
    <col min="19" max="19" width="16" customWidth="1"/>
    <col min="20" max="20" width="44" customWidth="1"/>
  </cols>
  <sheetData>
    <row r="1" ht="34" customHeight="1" spans="1:20" x14ac:dyDescent="0.25">
      <c r="A1" s="1" t="str">
        <v>Record ID</v>
      </c>
      <c r="B1" s="1" t="str">
        <v>Deal name</v>
      </c>
      <c r="C1" s="1" t="str">
        <v>HubSpot URL</v>
      </c>
      <c r="D1" s="1" t="str">
        <v>Issue codes</v>
      </c>
      <c r="E1" s="1" t="str">
        <v>Highest severity</v>
      </c>
      <c r="F1" s="1" t="str">
        <v>Recommended actions</v>
      </c>
      <c r="G1" s="1" t="str">
        <v>Pipeline</v>
      </c>
      <c r="H1" s="1" t="str">
        <v>Stage</v>
      </c>
      <c r="I1" s="1" t="str">
        <v>Missing amount</v>
      </c>
      <c r="J1" s="1" t="str">
        <v>Missing close date</v>
      </c>
      <c r="K1" s="1" t="str">
        <v>Missing owner</v>
      </c>
      <c r="L1" s="1" t="str">
        <v>No company</v>
      </c>
      <c r="M1" s="1" t="str">
        <v>No contact</v>
      </c>
      <c r="N1" s="1" t="str">
        <v>Past close date</v>
      </c>
      <c r="O1" s="1" t="str">
        <v>Stale</v>
      </c>
      <c r="P1" s="1" t="str">
        <v>Issue count</v>
      </c>
      <c r="Q1" s="1" t="str">
        <v>Review decision (local only)</v>
      </c>
      <c r="R1" s="1" t="str">
        <v>Implementation owner</v>
      </c>
      <c r="S1" s="1" t="str">
        <v>Target date</v>
      </c>
      <c r="T1" s="1" t="str">
        <v>Notes</v>
      </c>
    </row>
    <row r="2" ht="44" customHeight="1" spans="1:20" x14ac:dyDescent="0.25">
      <c r="A2" s="3" t="str">
        <v>3001</v>
      </c>
      <c r="B2" s="3" t="str">
        <v>EMEA expansion</v>
      </c>
      <c r="C2" s="16" t="str">
        <v>Open in HubSpot</v>
      </c>
      <c r="D2" s="3" t="str">
        <v>DEAL-006, DEAL-009, DEAL-010</v>
      </c>
      <c r="E2" s="3" t="str">
        <v>High</v>
      </c>
      <c r="F2" s="3" t="str">
        <v>Review the stage and close date in HubSpot. | Review the deal stage, next step, and close date in HubSpot. | Review and associate the relevant buying contact in HubSpot.</v>
      </c>
      <c r="G2" s="3" t="str">
        <v>New business</v>
      </c>
      <c r="H2" s="3" t="str">
        <v>Proposal</v>
      </c>
      <c r="I2" s="3" t="b">
        <v>0</v>
      </c>
      <c r="J2" s="3" t="b">
        <v>0</v>
      </c>
      <c r="K2" s="3" t="b">
        <v>0</v>
      </c>
      <c r="L2" s="3" t="b">
        <v>0</v>
      </c>
      <c r="M2" s="3" t="b">
        <v>1</v>
      </c>
      <c r="N2" s="3" t="b">
        <v>1</v>
      </c>
      <c r="O2" s="3" t="b">
        <v>1</v>
      </c>
      <c r="P2" s="8">
        <v>3</v>
      </c>
      <c r="Q2" s="14" t="str">
        <v>Needs review</v>
      </c>
      <c r="R2" s="14" t="str">
        <v/>
      </c>
      <c r="S2" s="15" t="str">
        <v/>
      </c>
      <c r="T2" s="14" t="str">
        <v/>
      </c>
    </row>
    <row r="3" ht="44" customHeight="1" spans="1:20" x14ac:dyDescent="0.25">
      <c r="A3" s="5" t="str">
        <v>3002</v>
      </c>
      <c r="B3" s="5" t="str">
        <v>Platform renewal</v>
      </c>
      <c r="C3" s="17" t="str">
        <v>Open in HubSpot</v>
      </c>
      <c r="D3" s="5" t="str">
        <v>DEAL-002, DEAL-004, DEAL-005</v>
      </c>
      <c r="E3" s="5" t="str">
        <v>High</v>
      </c>
      <c r="F3" s="5" t="str">
        <v>Review and assign the responsible owner in HubSpot. | Confirm the expected amount in HubSpot. | Set a realistic close date in HubSpot.</v>
      </c>
      <c r="G3" s="5" t="str">
        <v>Renewals</v>
      </c>
      <c r="H3" s="5" t="str">
        <v>Negotiation</v>
      </c>
      <c r="I3" s="5" t="b">
        <v>1</v>
      </c>
      <c r="J3" s="5" t="b">
        <v>1</v>
      </c>
      <c r="K3" s="5" t="b">
        <v>1</v>
      </c>
      <c r="L3" s="5" t="b">
        <v>0</v>
      </c>
      <c r="M3" s="5" t="b">
        <v>0</v>
      </c>
      <c r="N3" s="5" t="b">
        <v>0</v>
      </c>
      <c r="O3" s="5" t="b">
        <v>0</v>
      </c>
      <c r="P3" s="11">
        <v>3</v>
      </c>
      <c r="Q3" s="14" t="str">
        <v>Needs review</v>
      </c>
      <c r="R3" s="14" t="str">
        <v/>
      </c>
      <c r="S3" s="15" t="str">
        <v/>
      </c>
      <c r="T3" s="14" t="str">
        <v/>
      </c>
    </row>
    <row r="4" ht="44" customHeight="1" spans="1:20" x14ac:dyDescent="0.25">
      <c r="A4" s="3" t="str">
        <v>3003</v>
      </c>
      <c r="B4" s="3" t="str">
        <v>Example opportunity 003</v>
      </c>
      <c r="C4" s="16" t="str">
        <v>Open in HubSpot</v>
      </c>
      <c r="D4" s="3" t="str">
        <v>DEAL-006</v>
      </c>
      <c r="E4" s="3" t="str">
        <v>High</v>
      </c>
      <c r="F4" s="3" t="str">
        <v>Review the stage and close date in HubSpot.</v>
      </c>
      <c r="G4" s="3" t="str">
        <v>Renewals</v>
      </c>
      <c r="H4" s="3" t="str">
        <v>Negotiation</v>
      </c>
      <c r="I4" s="3" t="b">
        <v>0</v>
      </c>
      <c r="J4" s="3" t="b">
        <v>0</v>
      </c>
      <c r="K4" s="3" t="b">
        <v>0</v>
      </c>
      <c r="L4" s="3" t="b">
        <v>0</v>
      </c>
      <c r="M4" s="3" t="b">
        <v>0</v>
      </c>
      <c r="N4" s="3" t="b">
        <v>1</v>
      </c>
      <c r="O4" s="3" t="b">
        <v>0</v>
      </c>
      <c r="P4" s="8">
        <v>1</v>
      </c>
      <c r="Q4" s="14" t="str">
        <v>Needs review</v>
      </c>
      <c r="R4" s="14" t="str">
        <v/>
      </c>
      <c r="S4" s="15" t="str">
        <v/>
      </c>
      <c r="T4" s="14" t="str">
        <v/>
      </c>
    </row>
    <row r="5" ht="44" customHeight="1" spans="1:20" x14ac:dyDescent="0.25">
      <c r="A5" s="5" t="str">
        <v>3004</v>
      </c>
      <c r="B5" s="5" t="str">
        <v>Example opportunity 004</v>
      </c>
      <c r="C5" s="17" t="str">
        <v>Open in HubSpot</v>
      </c>
      <c r="D5" s="5" t="str">
        <v>DEAL-004</v>
      </c>
      <c r="E5" s="5" t="str">
        <v>Medium</v>
      </c>
      <c r="F5" s="5" t="str">
        <v>Confirm the expected amount in HubSpot.</v>
      </c>
      <c r="G5" s="5" t="str">
        <v>New business</v>
      </c>
      <c r="H5" s="5" t="str">
        <v>Proposal</v>
      </c>
      <c r="I5" s="5" t="b">
        <v>1</v>
      </c>
      <c r="J5" s="5" t="b">
        <v>0</v>
      </c>
      <c r="K5" s="5" t="b">
        <v>0</v>
      </c>
      <c r="L5" s="5" t="b">
        <v>0</v>
      </c>
      <c r="M5" s="5" t="b">
        <v>0</v>
      </c>
      <c r="N5" s="5" t="b">
        <v>0</v>
      </c>
      <c r="O5" s="5" t="b">
        <v>0</v>
      </c>
      <c r="P5" s="11">
        <v>1</v>
      </c>
      <c r="Q5" s="14" t="str">
        <v>Needs review</v>
      </c>
      <c r="R5" s="14" t="str">
        <v/>
      </c>
      <c r="S5" s="15" t="str">
        <v/>
      </c>
      <c r="T5" s="14" t="str">
        <v/>
      </c>
    </row>
    <row r="6" ht="44" customHeight="1" spans="1:20" x14ac:dyDescent="0.25">
      <c r="A6" s="3" t="str">
        <v>3005</v>
      </c>
      <c r="B6" s="3" t="str">
        <v>Example opportunity 005</v>
      </c>
      <c r="C6" s="16" t="str">
        <v>Open in HubSpot</v>
      </c>
      <c r="D6" s="3" t="str">
        <v>DEAL-010</v>
      </c>
      <c r="E6" s="3" t="str">
        <v>High</v>
      </c>
      <c r="F6" s="3" t="str">
        <v>Review and associate the relevant buying contact in HubSpot.</v>
      </c>
      <c r="G6" s="3" t="str">
        <v>Renewals</v>
      </c>
      <c r="H6" s="3" t="str">
        <v>Negotiation</v>
      </c>
      <c r="I6" s="3" t="b">
        <v>0</v>
      </c>
      <c r="J6" s="3" t="b">
        <v>0</v>
      </c>
      <c r="K6" s="3" t="b">
        <v>0</v>
      </c>
      <c r="L6" s="3" t="b">
        <v>0</v>
      </c>
      <c r="M6" s="3" t="b">
        <v>1</v>
      </c>
      <c r="N6" s="3" t="b">
        <v>0</v>
      </c>
      <c r="O6" s="3" t="b">
        <v>0</v>
      </c>
      <c r="P6" s="8">
        <v>1</v>
      </c>
      <c r="Q6" s="14" t="str">
        <v>Needs review</v>
      </c>
      <c r="R6" s="14" t="str">
        <v/>
      </c>
      <c r="S6" s="15" t="str">
        <v/>
      </c>
      <c r="T6" s="14" t="str">
        <v/>
      </c>
    </row>
    <row r="7" ht="44" customHeight="1" spans="1:20" x14ac:dyDescent="0.25">
      <c r="A7" s="5" t="str">
        <v>3006</v>
      </c>
      <c r="B7" s="5" t="str">
        <v>Example opportunity 006</v>
      </c>
      <c r="C7" s="17" t="str">
        <v>Open in HubSpot</v>
      </c>
      <c r="D7" s="5" t="str">
        <v>DEAL-005, DEAL-006</v>
      </c>
      <c r="E7" s="5" t="str">
        <v>High</v>
      </c>
      <c r="F7" s="5" t="str">
        <v>Set a realistic close date in HubSpot. | Review the stage and close date in HubSpot.</v>
      </c>
      <c r="G7" s="5" t="str">
        <v>New business</v>
      </c>
      <c r="H7" s="5" t="str">
        <v>Proposal</v>
      </c>
      <c r="I7" s="5" t="b">
        <v>0</v>
      </c>
      <c r="J7" s="5" t="b">
        <v>1</v>
      </c>
      <c r="K7" s="5" t="b">
        <v>0</v>
      </c>
      <c r="L7" s="5" t="b">
        <v>0</v>
      </c>
      <c r="M7" s="5" t="b">
        <v>0</v>
      </c>
      <c r="N7" s="5" t="b">
        <v>1</v>
      </c>
      <c r="O7" s="5" t="b">
        <v>0</v>
      </c>
      <c r="P7" s="11">
        <v>2</v>
      </c>
      <c r="Q7" s="14" t="str">
        <v>Needs review</v>
      </c>
      <c r="R7" s="14" t="str">
        <v/>
      </c>
      <c r="S7" s="15" t="str">
        <v/>
      </c>
      <c r="T7" s="14" t="str">
        <v/>
      </c>
    </row>
    <row r="8" ht="44" customHeight="1" spans="1:20" x14ac:dyDescent="0.25">
      <c r="A8" s="3" t="str">
        <v>3007</v>
      </c>
      <c r="B8" s="3" t="str">
        <v>Example opportunity 007</v>
      </c>
      <c r="C8" s="16" t="str">
        <v>Open in HubSpot</v>
      </c>
      <c r="D8" s="3" t="str">
        <v>DEAL-009</v>
      </c>
      <c r="E8" s="3" t="str">
        <v>Medium</v>
      </c>
      <c r="F8" s="3" t="str">
        <v>Review the deal stage, next step, and close date in HubSpot.</v>
      </c>
      <c r="G8" s="3" t="str">
        <v>Renewals</v>
      </c>
      <c r="H8" s="3" t="str">
        <v>Negotiation</v>
      </c>
      <c r="I8" s="3" t="b">
        <v>0</v>
      </c>
      <c r="J8" s="3" t="b">
        <v>0</v>
      </c>
      <c r="K8" s="3" t="b">
        <v>0</v>
      </c>
      <c r="L8" s="3" t="b">
        <v>0</v>
      </c>
      <c r="M8" s="3" t="b">
        <v>0</v>
      </c>
      <c r="N8" s="3" t="b">
        <v>0</v>
      </c>
      <c r="O8" s="3" t="b">
        <v>1</v>
      </c>
      <c r="P8" s="8">
        <v>1</v>
      </c>
      <c r="Q8" s="14" t="str">
        <v>Needs review</v>
      </c>
      <c r="R8" s="14" t="str">
        <v/>
      </c>
      <c r="S8" s="15" t="str">
        <v/>
      </c>
      <c r="T8" s="14" t="str">
        <v/>
      </c>
    </row>
    <row r="9" ht="44" customHeight="1" spans="1:20" x14ac:dyDescent="0.25">
      <c r="A9" s="5" t="str">
        <v>3008</v>
      </c>
      <c r="B9" s="5" t="str">
        <v>Example opportunity 008</v>
      </c>
      <c r="C9" s="17" t="str">
        <v>Open in HubSpot</v>
      </c>
      <c r="D9" s="5" t="str">
        <v>DEAL-004</v>
      </c>
      <c r="E9" s="5" t="str">
        <v>Medium</v>
      </c>
      <c r="F9" s="5" t="str">
        <v>Confirm the expected amount in HubSpot.</v>
      </c>
      <c r="G9" s="5" t="str">
        <v>New business</v>
      </c>
      <c r="H9" s="5" t="str">
        <v>Proposal</v>
      </c>
      <c r="I9" s="5" t="b">
        <v>1</v>
      </c>
      <c r="J9" s="5" t="b">
        <v>0</v>
      </c>
      <c r="K9" s="5" t="b">
        <v>0</v>
      </c>
      <c r="L9" s="5" t="b">
        <v>0</v>
      </c>
      <c r="M9" s="5" t="b">
        <v>0</v>
      </c>
      <c r="N9" s="5" t="b">
        <v>0</v>
      </c>
      <c r="O9" s="5" t="b">
        <v>0</v>
      </c>
      <c r="P9" s="11">
        <v>1</v>
      </c>
      <c r="Q9" s="14" t="str">
        <v>Needs review</v>
      </c>
      <c r="R9" s="14" t="str">
        <v/>
      </c>
      <c r="S9" s="15" t="str">
        <v/>
      </c>
      <c r="T9" s="14" t="str">
        <v/>
      </c>
    </row>
    <row r="10" ht="44" customHeight="1" spans="1:20" x14ac:dyDescent="0.25">
      <c r="A10" s="3" t="str">
        <v>3009</v>
      </c>
      <c r="B10" s="3" t="str">
        <v>Example opportunity 009</v>
      </c>
      <c r="C10" s="16" t="str">
        <v>Open in HubSpot</v>
      </c>
      <c r="D10" s="3" t="str">
        <v>DEAL-002, DEAL-006</v>
      </c>
      <c r="E10" s="3" t="str">
        <v>High</v>
      </c>
      <c r="F10" s="3" t="str">
        <v>Review and assign the responsible owner in HubSpot. | Review the stage and close date in HubSpot.</v>
      </c>
      <c r="G10" s="3" t="str">
        <v>Renewals</v>
      </c>
      <c r="H10" s="3" t="str">
        <v>Negotiation</v>
      </c>
      <c r="I10" s="3" t="b">
        <v>0</v>
      </c>
      <c r="J10" s="3" t="b">
        <v>0</v>
      </c>
      <c r="K10" s="3" t="b">
        <v>1</v>
      </c>
      <c r="L10" s="3" t="b">
        <v>0</v>
      </c>
      <c r="M10" s="3" t="b">
        <v>0</v>
      </c>
      <c r="N10" s="3" t="b">
        <v>1</v>
      </c>
      <c r="O10" s="3" t="b">
        <v>0</v>
      </c>
      <c r="P10" s="8">
        <v>2</v>
      </c>
      <c r="Q10" s="14" t="str">
        <v>Needs review</v>
      </c>
      <c r="R10" s="14" t="str">
        <v/>
      </c>
      <c r="S10" s="15" t="str">
        <v/>
      </c>
      <c r="T10" s="14" t="str">
        <v/>
      </c>
    </row>
    <row r="11" ht="44" customHeight="1" spans="1:20" x14ac:dyDescent="0.25">
      <c r="A11" s="5" t="str">
        <v>3010</v>
      </c>
      <c r="B11" s="5" t="str">
        <v>Example opportunity 010</v>
      </c>
      <c r="C11" s="17" t="str">
        <v>Open in HubSpot</v>
      </c>
      <c r="D11" s="5" t="str">
        <v>DEAL-007, DEAL-010</v>
      </c>
      <c r="E11" s="5" t="str">
        <v>High</v>
      </c>
      <c r="F11" s="5" t="str">
        <v>Review and associate the correct company in HubSpot. | Review and associate the relevant buying contact in HubSpot.</v>
      </c>
      <c r="G11" s="5" t="str">
        <v>New business</v>
      </c>
      <c r="H11" s="5" t="str">
        <v>Proposal</v>
      </c>
      <c r="I11" s="5" t="b">
        <v>0</v>
      </c>
      <c r="J11" s="5" t="b">
        <v>0</v>
      </c>
      <c r="K11" s="5" t="b">
        <v>0</v>
      </c>
      <c r="L11" s="5" t="b">
        <v>1</v>
      </c>
      <c r="M11" s="5" t="b">
        <v>1</v>
      </c>
      <c r="N11" s="5" t="b">
        <v>0</v>
      </c>
      <c r="O11" s="5" t="b">
        <v>0</v>
      </c>
      <c r="P11" s="11">
        <v>2</v>
      </c>
      <c r="Q11" s="14" t="str">
        <v>Needs review</v>
      </c>
      <c r="R11" s="14" t="str">
        <v/>
      </c>
      <c r="S11" s="15" t="str">
        <v/>
      </c>
      <c r="T11" s="14" t="str">
        <v/>
      </c>
    </row>
    <row r="12" ht="44" customHeight="1" spans="1:20" x14ac:dyDescent="0.25">
      <c r="A12" s="3" t="str">
        <v>3011</v>
      </c>
      <c r="B12" s="3" t="str">
        <v>Example opportunity 011</v>
      </c>
      <c r="C12" s="16" t="str">
        <v>Open in HubSpot</v>
      </c>
      <c r="D12" s="3" t="str">
        <v/>
      </c>
      <c r="E12" s="3" t="str">
        <v/>
      </c>
      <c r="F12" s="3" t="str">
        <v/>
      </c>
      <c r="G12" s="3" t="str">
        <v>Renewals</v>
      </c>
      <c r="H12" s="3" t="str">
        <v>Negotiation</v>
      </c>
      <c r="I12" s="3" t="b">
        <v>0</v>
      </c>
      <c r="J12" s="3" t="b">
        <v>0</v>
      </c>
      <c r="K12" s="3" t="b">
        <v>0</v>
      </c>
      <c r="L12" s="3" t="b">
        <v>0</v>
      </c>
      <c r="M12" s="3" t="b">
        <v>0</v>
      </c>
      <c r="N12" s="3" t="b">
        <v>0</v>
      </c>
      <c r="O12" s="3" t="b">
        <v>0</v>
      </c>
      <c r="P12" s="8">
        <v>0</v>
      </c>
      <c r="Q12" s="14" t="str">
        <v>Needs review</v>
      </c>
      <c r="R12" s="14" t="str">
        <v/>
      </c>
      <c r="S12" s="15" t="str">
        <v/>
      </c>
      <c r="T12" s="14" t="str">
        <v/>
      </c>
    </row>
    <row r="13" ht="44" customHeight="1" spans="1:20" x14ac:dyDescent="0.25">
      <c r="A13" s="5" t="str">
        <v>3012</v>
      </c>
      <c r="B13" s="5" t="str">
        <v>Example opportunity 012</v>
      </c>
      <c r="C13" s="17" t="str">
        <v>Open in HubSpot</v>
      </c>
      <c r="D13" s="5" t="str">
        <v>DEAL-004, DEAL-005, DEAL-006</v>
      </c>
      <c r="E13" s="5" t="str">
        <v>High</v>
      </c>
      <c r="F13" s="5" t="str">
        <v>Confirm the expected amount in HubSpot. | Set a realistic close date in HubSpot. | Review the stage and close date in HubSpot.</v>
      </c>
      <c r="G13" s="5" t="str">
        <v>New business</v>
      </c>
      <c r="H13" s="5" t="str">
        <v>Proposal</v>
      </c>
      <c r="I13" s="5" t="b">
        <v>1</v>
      </c>
      <c r="J13" s="5" t="b">
        <v>1</v>
      </c>
      <c r="K13" s="5" t="b">
        <v>0</v>
      </c>
      <c r="L13" s="5" t="b">
        <v>0</v>
      </c>
      <c r="M13" s="5" t="b">
        <v>0</v>
      </c>
      <c r="N13" s="5" t="b">
        <v>1</v>
      </c>
      <c r="O13" s="5" t="b">
        <v>0</v>
      </c>
      <c r="P13" s="11">
        <v>3</v>
      </c>
      <c r="Q13" s="14" t="str">
        <v>Needs review</v>
      </c>
      <c r="R13" s="14" t="str">
        <v/>
      </c>
      <c r="S13" s="15" t="str">
        <v/>
      </c>
      <c r="T13" s="14" t="str">
        <v/>
      </c>
    </row>
    <row r="14" ht="44" customHeight="1" spans="1:20" x14ac:dyDescent="0.25">
      <c r="A14" s="3" t="str">
        <v>3013</v>
      </c>
      <c r="B14" s="3" t="str">
        <v>Example opportunity 013</v>
      </c>
      <c r="C14" s="16" t="str">
        <v>Open in HubSpot</v>
      </c>
      <c r="D14" s="3" t="str">
        <v/>
      </c>
      <c r="E14" s="3" t="str">
        <v/>
      </c>
      <c r="F14" s="3" t="str">
        <v/>
      </c>
      <c r="G14" s="3" t="str">
        <v>Renewals</v>
      </c>
      <c r="H14" s="3" t="str">
        <v>Negotiation</v>
      </c>
      <c r="I14" s="3" t="b">
        <v>0</v>
      </c>
      <c r="J14" s="3" t="b">
        <v>0</v>
      </c>
      <c r="K14" s="3" t="b">
        <v>0</v>
      </c>
      <c r="L14" s="3" t="b">
        <v>0</v>
      </c>
      <c r="M14" s="3" t="b">
        <v>0</v>
      </c>
      <c r="N14" s="3" t="b">
        <v>0</v>
      </c>
      <c r="O14" s="3" t="b">
        <v>0</v>
      </c>
      <c r="P14" s="8">
        <v>0</v>
      </c>
      <c r="Q14" s="14" t="str">
        <v>Needs review</v>
      </c>
      <c r="R14" s="14" t="str">
        <v/>
      </c>
      <c r="S14" s="15" t="str">
        <v/>
      </c>
      <c r="T14" s="14" t="str">
        <v/>
      </c>
    </row>
    <row r="15" ht="44" customHeight="1" spans="1:20" x14ac:dyDescent="0.25">
      <c r="A15" s="5" t="str">
        <v>3014</v>
      </c>
      <c r="B15" s="5" t="str">
        <v>Example opportunity 014</v>
      </c>
      <c r="C15" s="17" t="str">
        <v>Open in HubSpot</v>
      </c>
      <c r="D15" s="5" t="str">
        <v>DEAL-009</v>
      </c>
      <c r="E15" s="5" t="str">
        <v>Medium</v>
      </c>
      <c r="F15" s="5" t="str">
        <v>Review the deal stage, next step, and close date in HubSpot.</v>
      </c>
      <c r="G15" s="5" t="str">
        <v>New business</v>
      </c>
      <c r="H15" s="5" t="str">
        <v>Proposal</v>
      </c>
      <c r="I15" s="5" t="b">
        <v>0</v>
      </c>
      <c r="J15" s="5" t="b">
        <v>0</v>
      </c>
      <c r="K15" s="5" t="b">
        <v>0</v>
      </c>
      <c r="L15" s="5" t="b">
        <v>0</v>
      </c>
      <c r="M15" s="5" t="b">
        <v>0</v>
      </c>
      <c r="N15" s="5" t="b">
        <v>0</v>
      </c>
      <c r="O15" s="5" t="b">
        <v>1</v>
      </c>
      <c r="P15" s="11">
        <v>1</v>
      </c>
      <c r="Q15" s="14" t="str">
        <v>Needs review</v>
      </c>
      <c r="R15" s="14" t="str">
        <v/>
      </c>
      <c r="S15" s="15" t="str">
        <v/>
      </c>
      <c r="T15" s="14" t="str">
        <v/>
      </c>
    </row>
    <row r="16" ht="44" customHeight="1" spans="1:20" x14ac:dyDescent="0.25">
      <c r="A16" s="3" t="str">
        <v>3015</v>
      </c>
      <c r="B16" s="3" t="str">
        <v>Example opportunity 015</v>
      </c>
      <c r="C16" s="16" t="str">
        <v>Open in HubSpot</v>
      </c>
      <c r="D16" s="3" t="str">
        <v>DEAL-006, DEAL-010</v>
      </c>
      <c r="E16" s="3" t="str">
        <v>High</v>
      </c>
      <c r="F16" s="3" t="str">
        <v>Review the stage and close date in HubSpot. | Review and associate the relevant buying contact in HubSpot.</v>
      </c>
      <c r="G16" s="3" t="str">
        <v>Renewals</v>
      </c>
      <c r="H16" s="3" t="str">
        <v>Negotiation</v>
      </c>
      <c r="I16" s="3" t="b">
        <v>0</v>
      </c>
      <c r="J16" s="3" t="b">
        <v>0</v>
      </c>
      <c r="K16" s="3" t="b">
        <v>0</v>
      </c>
      <c r="L16" s="3" t="b">
        <v>0</v>
      </c>
      <c r="M16" s="3" t="b">
        <v>1</v>
      </c>
      <c r="N16" s="3" t="b">
        <v>1</v>
      </c>
      <c r="O16" s="3" t="b">
        <v>0</v>
      </c>
      <c r="P16" s="8">
        <v>2</v>
      </c>
      <c r="Q16" s="14" t="str">
        <v>Needs review</v>
      </c>
      <c r="R16" s="14" t="str">
        <v/>
      </c>
      <c r="S16" s="15" t="str">
        <v/>
      </c>
      <c r="T16" s="14" t="str">
        <v/>
      </c>
    </row>
    <row r="17" ht="44" customHeight="1" spans="1:20" x14ac:dyDescent="0.25">
      <c r="A17" s="5" t="str">
        <v>3016</v>
      </c>
      <c r="B17" s="5" t="str">
        <v>Example opportunity 016</v>
      </c>
      <c r="C17" s="17" t="str">
        <v>Open in HubSpot</v>
      </c>
      <c r="D17" s="5" t="str">
        <v>DEAL-004</v>
      </c>
      <c r="E17" s="5" t="str">
        <v>Medium</v>
      </c>
      <c r="F17" s="5" t="str">
        <v>Confirm the expected amount in HubSpot.</v>
      </c>
      <c r="G17" s="5" t="str">
        <v>New business</v>
      </c>
      <c r="H17" s="5" t="str">
        <v>Proposal</v>
      </c>
      <c r="I17" s="5" t="b">
        <v>1</v>
      </c>
      <c r="J17" s="5" t="b">
        <v>0</v>
      </c>
      <c r="K17" s="5" t="b">
        <v>0</v>
      </c>
      <c r="L17" s="5" t="b">
        <v>0</v>
      </c>
      <c r="M17" s="5" t="b">
        <v>0</v>
      </c>
      <c r="N17" s="5" t="b">
        <v>0</v>
      </c>
      <c r="O17" s="5" t="b">
        <v>0</v>
      </c>
      <c r="P17" s="11">
        <v>1</v>
      </c>
      <c r="Q17" s="14" t="str">
        <v>Needs review</v>
      </c>
      <c r="R17" s="14" t="str">
        <v/>
      </c>
      <c r="S17" s="15" t="str">
        <v/>
      </c>
      <c r="T17" s="14" t="str">
        <v/>
      </c>
    </row>
    <row r="18" ht="44" customHeight="1" spans="1:20" x14ac:dyDescent="0.25">
      <c r="A18" s="3" t="str">
        <v>3017</v>
      </c>
      <c r="B18" s="3" t="str">
        <v>Example opportunity 017</v>
      </c>
      <c r="C18" s="16" t="str">
        <v>Open in HubSpot</v>
      </c>
      <c r="D18" s="3" t="str">
        <v/>
      </c>
      <c r="E18" s="3" t="str">
        <v/>
      </c>
      <c r="F18" s="3" t="str">
        <v/>
      </c>
      <c r="G18" s="3" t="str">
        <v>Renewals</v>
      </c>
      <c r="H18" s="3" t="str">
        <v>Negotiation</v>
      </c>
      <c r="I18" s="3" t="b">
        <v>0</v>
      </c>
      <c r="J18" s="3" t="b">
        <v>0</v>
      </c>
      <c r="K18" s="3" t="b">
        <v>0</v>
      </c>
      <c r="L18" s="3" t="b">
        <v>0</v>
      </c>
      <c r="M18" s="3" t="b">
        <v>0</v>
      </c>
      <c r="N18" s="3" t="b">
        <v>0</v>
      </c>
      <c r="O18" s="3" t="b">
        <v>0</v>
      </c>
      <c r="P18" s="8">
        <v>0</v>
      </c>
      <c r="Q18" s="14" t="str">
        <v>Needs review</v>
      </c>
      <c r="R18" s="14" t="str">
        <v/>
      </c>
      <c r="S18" s="15" t="str">
        <v/>
      </c>
      <c r="T18" s="14" t="str">
        <v/>
      </c>
    </row>
    <row r="19" ht="44" customHeight="1" spans="1:20" x14ac:dyDescent="0.25">
      <c r="A19" s="5" t="str">
        <v>3018</v>
      </c>
      <c r="B19" s="5" t="str">
        <v>Example opportunity 018</v>
      </c>
      <c r="C19" s="17" t="str">
        <v>Open in HubSpot</v>
      </c>
      <c r="D19" s="5" t="str">
        <v>DEAL-002, DEAL-005, DEAL-006</v>
      </c>
      <c r="E19" s="5" t="str">
        <v>High</v>
      </c>
      <c r="F19" s="5" t="str">
        <v>Review and assign the responsible owner in HubSpot. | Set a realistic close date in HubSpot. | Review the stage and close date in HubSpot.</v>
      </c>
      <c r="G19" s="5" t="str">
        <v>New business</v>
      </c>
      <c r="H19" s="5" t="str">
        <v>Proposal</v>
      </c>
      <c r="I19" s="5" t="b">
        <v>0</v>
      </c>
      <c r="J19" s="5" t="b">
        <v>1</v>
      </c>
      <c r="K19" s="5" t="b">
        <v>1</v>
      </c>
      <c r="L19" s="5" t="b">
        <v>0</v>
      </c>
      <c r="M19" s="5" t="b">
        <v>0</v>
      </c>
      <c r="N19" s="5" t="b">
        <v>1</v>
      </c>
      <c r="O19" s="5" t="b">
        <v>0</v>
      </c>
      <c r="P19" s="11">
        <v>3</v>
      </c>
      <c r="Q19" s="14" t="str">
        <v>Needs review</v>
      </c>
      <c r="R19" s="14" t="str">
        <v/>
      </c>
      <c r="S19" s="15" t="str">
        <v/>
      </c>
      <c r="T19" s="14" t="str">
        <v/>
      </c>
    </row>
    <row r="20" ht="44" customHeight="1" spans="1:20" x14ac:dyDescent="0.25">
      <c r="A20" s="3" t="str">
        <v>3019</v>
      </c>
      <c r="B20" s="3" t="str">
        <v>Example opportunity 019</v>
      </c>
      <c r="C20" s="16" t="str">
        <v>Open in HubSpot</v>
      </c>
      <c r="D20" s="3" t="str">
        <v/>
      </c>
      <c r="E20" s="3" t="str">
        <v/>
      </c>
      <c r="F20" s="3" t="str">
        <v/>
      </c>
      <c r="G20" s="3" t="str">
        <v>Renewals</v>
      </c>
      <c r="H20" s="3" t="str">
        <v>Negotiation</v>
      </c>
      <c r="I20" s="3" t="b">
        <v>0</v>
      </c>
      <c r="J20" s="3" t="b">
        <v>0</v>
      </c>
      <c r="K20" s="3" t="b">
        <v>0</v>
      </c>
      <c r="L20" s="3" t="b">
        <v>0</v>
      </c>
      <c r="M20" s="3" t="b">
        <v>0</v>
      </c>
      <c r="N20" s="3" t="b">
        <v>0</v>
      </c>
      <c r="O20" s="3" t="b">
        <v>0</v>
      </c>
      <c r="P20" s="8">
        <v>0</v>
      </c>
      <c r="Q20" s="14" t="str">
        <v>Needs review</v>
      </c>
      <c r="R20" s="14" t="str">
        <v/>
      </c>
      <c r="S20" s="15" t="str">
        <v/>
      </c>
      <c r="T20" s="14" t="str">
        <v/>
      </c>
    </row>
    <row r="21" ht="44" customHeight="1" spans="1:20" x14ac:dyDescent="0.25">
      <c r="A21" s="5" t="str">
        <v>3020</v>
      </c>
      <c r="B21" s="5" t="str">
        <v>Example opportunity 020</v>
      </c>
      <c r="C21" s="17" t="str">
        <v>Open in HubSpot</v>
      </c>
      <c r="D21" s="5" t="str">
        <v>DEAL-004, DEAL-007, DEAL-010</v>
      </c>
      <c r="E21" s="5" t="str">
        <v>High</v>
      </c>
      <c r="F21" s="5" t="str">
        <v>Confirm the expected amount in HubSpot. | Review and associate the correct company in HubSpot. | Review and associate the relevant buying contact in HubSpot.</v>
      </c>
      <c r="G21" s="5" t="str">
        <v>New business</v>
      </c>
      <c r="H21" s="5" t="str">
        <v>Proposal</v>
      </c>
      <c r="I21" s="5" t="b">
        <v>1</v>
      </c>
      <c r="J21" s="5" t="b">
        <v>0</v>
      </c>
      <c r="K21" s="5" t="b">
        <v>0</v>
      </c>
      <c r="L21" s="5" t="b">
        <v>1</v>
      </c>
      <c r="M21" s="5" t="b">
        <v>1</v>
      </c>
      <c r="N21" s="5" t="b">
        <v>0</v>
      </c>
      <c r="O21" s="5" t="b">
        <v>0</v>
      </c>
      <c r="P21" s="11">
        <v>3</v>
      </c>
      <c r="Q21" s="14" t="str">
        <v>Needs review</v>
      </c>
      <c r="R21" s="14" t="str">
        <v/>
      </c>
      <c r="S21" s="15" t="str">
        <v/>
      </c>
      <c r="T21" s="14" t="str">
        <v/>
      </c>
    </row>
    <row r="22" ht="44" customHeight="1" spans="1:20" x14ac:dyDescent="0.25">
      <c r="A22" s="3" t="str">
        <v>3021</v>
      </c>
      <c r="B22" s="3" t="str">
        <v>Example opportunity 021</v>
      </c>
      <c r="C22" s="16" t="str">
        <v>Open in HubSpot</v>
      </c>
      <c r="D22" s="3" t="str">
        <v>DEAL-006, DEAL-009</v>
      </c>
      <c r="E22" s="3" t="str">
        <v>High</v>
      </c>
      <c r="F22" s="3" t="str">
        <v>Review the stage and close date in HubSpot. | Review the deal stage, next step, and close date in HubSpot.</v>
      </c>
      <c r="G22" s="3" t="str">
        <v>Renewals</v>
      </c>
      <c r="H22" s="3" t="str">
        <v>Negotiation</v>
      </c>
      <c r="I22" s="3" t="b">
        <v>0</v>
      </c>
      <c r="J22" s="3" t="b">
        <v>0</v>
      </c>
      <c r="K22" s="3" t="b">
        <v>0</v>
      </c>
      <c r="L22" s="3" t="b">
        <v>0</v>
      </c>
      <c r="M22" s="3" t="b">
        <v>0</v>
      </c>
      <c r="N22" s="3" t="b">
        <v>1</v>
      </c>
      <c r="O22" s="3" t="b">
        <v>1</v>
      </c>
      <c r="P22" s="8">
        <v>2</v>
      </c>
      <c r="Q22" s="14" t="str">
        <v>Needs review</v>
      </c>
      <c r="R22" s="14" t="str">
        <v/>
      </c>
      <c r="S22" s="15" t="str">
        <v/>
      </c>
      <c r="T22" s="14" t="str">
        <v/>
      </c>
    </row>
    <row r="23" ht="44" customHeight="1" spans="1:20" x14ac:dyDescent="0.25">
      <c r="A23" s="5" t="str">
        <v>3022</v>
      </c>
      <c r="B23" s="5" t="str">
        <v>Example opportunity 022</v>
      </c>
      <c r="C23" s="17" t="str">
        <v>Open in HubSpot</v>
      </c>
      <c r="D23" s="5" t="str">
        <v/>
      </c>
      <c r="E23" s="5" t="str">
        <v/>
      </c>
      <c r="F23" s="5" t="str">
        <v/>
      </c>
      <c r="G23" s="5" t="str">
        <v>New business</v>
      </c>
      <c r="H23" s="5" t="str">
        <v>Proposal</v>
      </c>
      <c r="I23" s="5" t="b">
        <v>0</v>
      </c>
      <c r="J23" s="5" t="b">
        <v>0</v>
      </c>
      <c r="K23" s="5" t="b">
        <v>0</v>
      </c>
      <c r="L23" s="5" t="b">
        <v>0</v>
      </c>
      <c r="M23" s="5" t="b">
        <v>0</v>
      </c>
      <c r="N23" s="5" t="b">
        <v>0</v>
      </c>
      <c r="O23" s="5" t="b">
        <v>0</v>
      </c>
      <c r="P23" s="11">
        <v>0</v>
      </c>
      <c r="Q23" s="14" t="str">
        <v>Needs review</v>
      </c>
      <c r="R23" s="14" t="str">
        <v/>
      </c>
      <c r="S23" s="15" t="str">
        <v/>
      </c>
      <c r="T23" s="14" t="str">
        <v/>
      </c>
    </row>
    <row r="24" ht="44" customHeight="1" spans="1:20" x14ac:dyDescent="0.25">
      <c r="A24" s="3" t="str">
        <v>3023</v>
      </c>
      <c r="B24" s="3" t="str">
        <v>Example opportunity 023</v>
      </c>
      <c r="C24" s="16" t="str">
        <v>Open in HubSpot</v>
      </c>
      <c r="D24" s="3" t="str">
        <v/>
      </c>
      <c r="E24" s="3" t="str">
        <v/>
      </c>
      <c r="F24" s="3" t="str">
        <v/>
      </c>
      <c r="G24" s="3" t="str">
        <v>Renewals</v>
      </c>
      <c r="H24" s="3" t="str">
        <v>Negotiation</v>
      </c>
      <c r="I24" s="3" t="b">
        <v>0</v>
      </c>
      <c r="J24" s="3" t="b">
        <v>0</v>
      </c>
      <c r="K24" s="3" t="b">
        <v>0</v>
      </c>
      <c r="L24" s="3" t="b">
        <v>0</v>
      </c>
      <c r="M24" s="3" t="b">
        <v>0</v>
      </c>
      <c r="N24" s="3" t="b">
        <v>0</v>
      </c>
      <c r="O24" s="3" t="b">
        <v>0</v>
      </c>
      <c r="P24" s="8">
        <v>0</v>
      </c>
      <c r="Q24" s="14" t="str">
        <v>Needs review</v>
      </c>
      <c r="R24" s="14" t="str">
        <v/>
      </c>
      <c r="S24" s="15" t="str">
        <v/>
      </c>
      <c r="T24" s="14" t="str">
        <v/>
      </c>
    </row>
    <row r="25" ht="44" customHeight="1" spans="1:20" x14ac:dyDescent="0.25">
      <c r="A25" s="5" t="str">
        <v>3024</v>
      </c>
      <c r="B25" s="5" t="str">
        <v>Example opportunity 024</v>
      </c>
      <c r="C25" s="17" t="str">
        <v>Open in HubSpot</v>
      </c>
      <c r="D25" s="5" t="str">
        <v>DEAL-004, DEAL-005, DEAL-006</v>
      </c>
      <c r="E25" s="5" t="str">
        <v>High</v>
      </c>
      <c r="F25" s="5" t="str">
        <v>Confirm the expected amount in HubSpot. | Set a realistic close date in HubSpot. | Review the stage and close date in HubSpot.</v>
      </c>
      <c r="G25" s="5" t="str">
        <v>New business</v>
      </c>
      <c r="H25" s="5" t="str">
        <v>Proposal</v>
      </c>
      <c r="I25" s="5" t="b">
        <v>1</v>
      </c>
      <c r="J25" s="5" t="b">
        <v>1</v>
      </c>
      <c r="K25" s="5" t="b">
        <v>0</v>
      </c>
      <c r="L25" s="5" t="b">
        <v>0</v>
      </c>
      <c r="M25" s="5" t="b">
        <v>0</v>
      </c>
      <c r="N25" s="5" t="b">
        <v>1</v>
      </c>
      <c r="O25" s="5" t="b">
        <v>0</v>
      </c>
      <c r="P25" s="11">
        <v>3</v>
      </c>
      <c r="Q25" s="14" t="str">
        <v>Needs review</v>
      </c>
      <c r="R25" s="14" t="str">
        <v/>
      </c>
      <c r="S25" s="15" t="str">
        <v/>
      </c>
      <c r="T25" s="14" t="str">
        <v/>
      </c>
    </row>
    <row r="26" ht="44" customHeight="1" spans="1:20" x14ac:dyDescent="0.25">
      <c r="A26" s="3" t="str">
        <v>3025</v>
      </c>
      <c r="B26" s="3" t="str">
        <v>Example opportunity 025</v>
      </c>
      <c r="C26" s="16" t="str">
        <v>Open in HubSpot</v>
      </c>
      <c r="D26" s="3" t="str">
        <v>DEAL-010</v>
      </c>
      <c r="E26" s="3" t="str">
        <v>High</v>
      </c>
      <c r="F26" s="3" t="str">
        <v>Review and associate the relevant buying contact in HubSpot.</v>
      </c>
      <c r="G26" s="3" t="str">
        <v>Renewals</v>
      </c>
      <c r="H26" s="3" t="str">
        <v>Negotiation</v>
      </c>
      <c r="I26" s="3" t="b">
        <v>0</v>
      </c>
      <c r="J26" s="3" t="b">
        <v>0</v>
      </c>
      <c r="K26" s="3" t="b">
        <v>0</v>
      </c>
      <c r="L26" s="3" t="b">
        <v>0</v>
      </c>
      <c r="M26" s="3" t="b">
        <v>1</v>
      </c>
      <c r="N26" s="3" t="b">
        <v>0</v>
      </c>
      <c r="O26" s="3" t="b">
        <v>0</v>
      </c>
      <c r="P26" s="8">
        <v>1</v>
      </c>
      <c r="Q26" s="14" t="str">
        <v>Needs review</v>
      </c>
      <c r="R26" s="14" t="str">
        <v/>
      </c>
      <c r="S26" s="15" t="str">
        <v/>
      </c>
      <c r="T26" s="14" t="str">
        <v/>
      </c>
    </row>
    <row r="27" ht="44" customHeight="1" spans="1:20" x14ac:dyDescent="0.25">
      <c r="A27" s="5" t="str">
        <v>3026</v>
      </c>
      <c r="B27" s="5" t="str">
        <v>Example opportunity 026</v>
      </c>
      <c r="C27" s="17" t="str">
        <v>Open in HubSpot</v>
      </c>
      <c r="D27" s="5" t="str">
        <v/>
      </c>
      <c r="E27" s="5" t="str">
        <v/>
      </c>
      <c r="F27" s="5" t="str">
        <v/>
      </c>
      <c r="G27" s="5" t="str">
        <v>New business</v>
      </c>
      <c r="H27" s="5" t="str">
        <v>Proposal</v>
      </c>
      <c r="I27" s="5" t="b">
        <v>0</v>
      </c>
      <c r="J27" s="5" t="b">
        <v>0</v>
      </c>
      <c r="K27" s="5" t="b">
        <v>0</v>
      </c>
      <c r="L27" s="5" t="b">
        <v>0</v>
      </c>
      <c r="M27" s="5" t="b">
        <v>0</v>
      </c>
      <c r="N27" s="5" t="b">
        <v>0</v>
      </c>
      <c r="O27" s="5" t="b">
        <v>0</v>
      </c>
      <c r="P27" s="11">
        <v>0</v>
      </c>
      <c r="Q27" s="14" t="str">
        <v>Needs review</v>
      </c>
      <c r="R27" s="14" t="str">
        <v/>
      </c>
      <c r="S27" s="15" t="str">
        <v/>
      </c>
      <c r="T27" s="14" t="str">
        <v/>
      </c>
    </row>
    <row r="28" ht="44" customHeight="1" spans="1:20" x14ac:dyDescent="0.25">
      <c r="A28" s="3" t="str">
        <v>3027</v>
      </c>
      <c r="B28" s="3" t="str">
        <v>Example opportunity 027</v>
      </c>
      <c r="C28" s="16" t="str">
        <v>Open in HubSpot</v>
      </c>
      <c r="D28" s="3" t="str">
        <v>DEAL-002, DEAL-006</v>
      </c>
      <c r="E28" s="3" t="str">
        <v>High</v>
      </c>
      <c r="F28" s="3" t="str">
        <v>Review and assign the responsible owner in HubSpot. | Review the stage and close date in HubSpot.</v>
      </c>
      <c r="G28" s="3" t="str">
        <v>Renewals</v>
      </c>
      <c r="H28" s="3" t="str">
        <v>Negotiation</v>
      </c>
      <c r="I28" s="3" t="b">
        <v>0</v>
      </c>
      <c r="J28" s="3" t="b">
        <v>0</v>
      </c>
      <c r="K28" s="3" t="b">
        <v>1</v>
      </c>
      <c r="L28" s="3" t="b">
        <v>0</v>
      </c>
      <c r="M28" s="3" t="b">
        <v>0</v>
      </c>
      <c r="N28" s="3" t="b">
        <v>1</v>
      </c>
      <c r="O28" s="3" t="b">
        <v>0</v>
      </c>
      <c r="P28" s="8">
        <v>2</v>
      </c>
      <c r="Q28" s="14" t="str">
        <v>Needs review</v>
      </c>
      <c r="R28" s="14" t="str">
        <v/>
      </c>
      <c r="S28" s="15" t="str">
        <v/>
      </c>
      <c r="T28" s="14" t="str">
        <v/>
      </c>
    </row>
    <row r="29" ht="44" customHeight="1" spans="1:20" x14ac:dyDescent="0.25">
      <c r="A29" s="5" t="str">
        <v>3028</v>
      </c>
      <c r="B29" s="5" t="str">
        <v>Example opportunity 028</v>
      </c>
      <c r="C29" s="17" t="str">
        <v>Open in HubSpot</v>
      </c>
      <c r="D29" s="5" t="str">
        <v>DEAL-004, DEAL-009</v>
      </c>
      <c r="E29" s="5" t="str">
        <v>Medium</v>
      </c>
      <c r="F29" s="5" t="str">
        <v>Confirm the expected amount in HubSpot. | Review the deal stage, next step, and close date in HubSpot.</v>
      </c>
      <c r="G29" s="5" t="str">
        <v>New business</v>
      </c>
      <c r="H29" s="5" t="str">
        <v>Proposal</v>
      </c>
      <c r="I29" s="5" t="b">
        <v>1</v>
      </c>
      <c r="J29" s="5" t="b">
        <v>0</v>
      </c>
      <c r="K29" s="5" t="b">
        <v>0</v>
      </c>
      <c r="L29" s="5" t="b">
        <v>0</v>
      </c>
      <c r="M29" s="5" t="b">
        <v>0</v>
      </c>
      <c r="N29" s="5" t="b">
        <v>0</v>
      </c>
      <c r="O29" s="5" t="b">
        <v>1</v>
      </c>
      <c r="P29" s="11">
        <v>2</v>
      </c>
      <c r="Q29" s="14" t="str">
        <v>Needs review</v>
      </c>
      <c r="R29" s="14" t="str">
        <v/>
      </c>
      <c r="S29" s="15" t="str">
        <v/>
      </c>
      <c r="T29" s="14" t="str">
        <v/>
      </c>
    </row>
    <row r="30" ht="44" customHeight="1" spans="1:20" x14ac:dyDescent="0.25">
      <c r="A30" s="3" t="str">
        <v>3029</v>
      </c>
      <c r="B30" s="3" t="str">
        <v>Example opportunity 029</v>
      </c>
      <c r="C30" s="16" t="str">
        <v>Open in HubSpot</v>
      </c>
      <c r="D30" s="3" t="str">
        <v/>
      </c>
      <c r="E30" s="3" t="str">
        <v/>
      </c>
      <c r="F30" s="3" t="str">
        <v/>
      </c>
      <c r="G30" s="3" t="str">
        <v>Renewals</v>
      </c>
      <c r="H30" s="3" t="str">
        <v>Negotiation</v>
      </c>
      <c r="I30" s="3" t="b">
        <v>0</v>
      </c>
      <c r="J30" s="3" t="b">
        <v>0</v>
      </c>
      <c r="K30" s="3" t="b">
        <v>0</v>
      </c>
      <c r="L30" s="3" t="b">
        <v>0</v>
      </c>
      <c r="M30" s="3" t="b">
        <v>0</v>
      </c>
      <c r="N30" s="3" t="b">
        <v>0</v>
      </c>
      <c r="O30" s="3" t="b">
        <v>0</v>
      </c>
      <c r="P30" s="8">
        <v>0</v>
      </c>
      <c r="Q30" s="14" t="str">
        <v>Needs review</v>
      </c>
      <c r="R30" s="14" t="str">
        <v/>
      </c>
      <c r="S30" s="15" t="str">
        <v/>
      </c>
      <c r="T30" s="14" t="str">
        <v/>
      </c>
    </row>
    <row r="31" ht="44" customHeight="1" spans="1:20" x14ac:dyDescent="0.25">
      <c r="A31" s="5" t="str">
        <v>3030</v>
      </c>
      <c r="B31" s="5" t="str">
        <v>Example opportunity 030</v>
      </c>
      <c r="C31" s="17" t="str">
        <v>Open in HubSpot</v>
      </c>
      <c r="D31" s="5" t="str">
        <v>DEAL-005, DEAL-006, DEAL-007, DEAL-010</v>
      </c>
      <c r="E31" s="5" t="str">
        <v>High</v>
      </c>
      <c r="F31" s="5" t="str">
        <v>Set a realistic close date in HubSpot. | Review the stage and close date in HubSpot. | Review and associate the correct company in HubSpot. | Review and associate the relevant buying contact in HubSpot.</v>
      </c>
      <c r="G31" s="5" t="str">
        <v>New business</v>
      </c>
      <c r="H31" s="5" t="str">
        <v>Proposal</v>
      </c>
      <c r="I31" s="5" t="b">
        <v>0</v>
      </c>
      <c r="J31" s="5" t="b">
        <v>1</v>
      </c>
      <c r="K31" s="5" t="b">
        <v>0</v>
      </c>
      <c r="L31" s="5" t="b">
        <v>1</v>
      </c>
      <c r="M31" s="5" t="b">
        <v>1</v>
      </c>
      <c r="N31" s="5" t="b">
        <v>1</v>
      </c>
      <c r="O31" s="5" t="b">
        <v>0</v>
      </c>
      <c r="P31" s="11">
        <v>4</v>
      </c>
      <c r="Q31" s="14" t="str">
        <v>Needs review</v>
      </c>
      <c r="R31" s="14" t="str">
        <v/>
      </c>
      <c r="S31" s="15" t="str">
        <v/>
      </c>
      <c r="T31" s="14" t="str">
        <v/>
      </c>
    </row>
    <row r="32" ht="44" customHeight="1" spans="1:20" x14ac:dyDescent="0.25">
      <c r="A32" s="3" t="str">
        <v>3031</v>
      </c>
      <c r="B32" s="3" t="str">
        <v>Example opportunity 031</v>
      </c>
      <c r="C32" s="16" t="str">
        <v>Open in HubSpot</v>
      </c>
      <c r="D32" s="3" t="str">
        <v/>
      </c>
      <c r="E32" s="3" t="str">
        <v/>
      </c>
      <c r="F32" s="3" t="str">
        <v/>
      </c>
      <c r="G32" s="3" t="str">
        <v>Renewals</v>
      </c>
      <c r="H32" s="3" t="str">
        <v>Negotiation</v>
      </c>
      <c r="I32" s="3" t="b">
        <v>0</v>
      </c>
      <c r="J32" s="3" t="b">
        <v>0</v>
      </c>
      <c r="K32" s="3" t="b">
        <v>0</v>
      </c>
      <c r="L32" s="3" t="b">
        <v>0</v>
      </c>
      <c r="M32" s="3" t="b">
        <v>0</v>
      </c>
      <c r="N32" s="3" t="b">
        <v>0</v>
      </c>
      <c r="O32" s="3" t="b">
        <v>0</v>
      </c>
      <c r="P32" s="8">
        <v>0</v>
      </c>
      <c r="Q32" s="14" t="str">
        <v>Needs review</v>
      </c>
      <c r="R32" s="14" t="str">
        <v/>
      </c>
      <c r="S32" s="15" t="str">
        <v/>
      </c>
      <c r="T32" s="14" t="str">
        <v/>
      </c>
    </row>
    <row r="33" ht="44" customHeight="1" spans="1:20" x14ac:dyDescent="0.25">
      <c r="A33" s="5" t="str">
        <v>3032</v>
      </c>
      <c r="B33" s="5" t="str">
        <v>Example opportunity 032</v>
      </c>
      <c r="C33" s="17" t="str">
        <v>Open in HubSpot</v>
      </c>
      <c r="D33" s="5" t="str">
        <v>DEAL-004</v>
      </c>
      <c r="E33" s="5" t="str">
        <v>Medium</v>
      </c>
      <c r="F33" s="5" t="str">
        <v>Confirm the expected amount in HubSpot.</v>
      </c>
      <c r="G33" s="5" t="str">
        <v>New business</v>
      </c>
      <c r="H33" s="5" t="str">
        <v>Proposal</v>
      </c>
      <c r="I33" s="5" t="b">
        <v>1</v>
      </c>
      <c r="J33" s="5" t="b">
        <v>0</v>
      </c>
      <c r="K33" s="5" t="b">
        <v>0</v>
      </c>
      <c r="L33" s="5" t="b">
        <v>0</v>
      </c>
      <c r="M33" s="5" t="b">
        <v>0</v>
      </c>
      <c r="N33" s="5" t="b">
        <v>0</v>
      </c>
      <c r="O33" s="5" t="b">
        <v>0</v>
      </c>
      <c r="P33" s="11">
        <v>1</v>
      </c>
      <c r="Q33" s="14" t="str">
        <v>Needs review</v>
      </c>
      <c r="R33" s="14" t="str">
        <v/>
      </c>
      <c r="S33" s="15" t="str">
        <v/>
      </c>
      <c r="T33" s="14" t="str">
        <v/>
      </c>
    </row>
    <row r="34" ht="44" customHeight="1" spans="1:20" x14ac:dyDescent="0.25">
      <c r="A34" s="3" t="str">
        <v>3033</v>
      </c>
      <c r="B34" s="3" t="str">
        <v>Example opportunity 033</v>
      </c>
      <c r="C34" s="16" t="str">
        <v>Open in HubSpot</v>
      </c>
      <c r="D34" s="3" t="str">
        <v>DEAL-006</v>
      </c>
      <c r="E34" s="3" t="str">
        <v>High</v>
      </c>
      <c r="F34" s="3" t="str">
        <v>Review the stage and close date in HubSpot.</v>
      </c>
      <c r="G34" s="3" t="str">
        <v>Renewals</v>
      </c>
      <c r="H34" s="3" t="str">
        <v>Negotiation</v>
      </c>
      <c r="I34" s="3" t="b">
        <v>0</v>
      </c>
      <c r="J34" s="3" t="b">
        <v>0</v>
      </c>
      <c r="K34" s="3" t="b">
        <v>0</v>
      </c>
      <c r="L34" s="3" t="b">
        <v>0</v>
      </c>
      <c r="M34" s="3" t="b">
        <v>0</v>
      </c>
      <c r="N34" s="3" t="b">
        <v>1</v>
      </c>
      <c r="O34" s="3" t="b">
        <v>0</v>
      </c>
      <c r="P34" s="8">
        <v>1</v>
      </c>
      <c r="Q34" s="14" t="str">
        <v>Needs review</v>
      </c>
      <c r="R34" s="14" t="str">
        <v/>
      </c>
      <c r="S34" s="15" t="str">
        <v/>
      </c>
      <c r="T34" s="14" t="str">
        <v/>
      </c>
    </row>
    <row r="35" ht="44" customHeight="1" spans="1:20" x14ac:dyDescent="0.25">
      <c r="A35" s="5" t="str">
        <v>3034</v>
      </c>
      <c r="B35" s="5" t="str">
        <v>Example opportunity 034</v>
      </c>
      <c r="C35" s="17" t="str">
        <v>Open in HubSpot</v>
      </c>
      <c r="D35" s="5" t="str">
        <v/>
      </c>
      <c r="E35" s="5" t="str">
        <v/>
      </c>
      <c r="F35" s="5" t="str">
        <v/>
      </c>
      <c r="G35" s="5" t="str">
        <v>New business</v>
      </c>
      <c r="H35" s="5" t="str">
        <v>Proposal</v>
      </c>
      <c r="I35" s="5" t="b">
        <v>0</v>
      </c>
      <c r="J35" s="5" t="b">
        <v>0</v>
      </c>
      <c r="K35" s="5" t="b">
        <v>0</v>
      </c>
      <c r="L35" s="5" t="b">
        <v>0</v>
      </c>
      <c r="M35" s="5" t="b">
        <v>0</v>
      </c>
      <c r="N35" s="5" t="b">
        <v>0</v>
      </c>
      <c r="O35" s="5" t="b">
        <v>0</v>
      </c>
      <c r="P35" s="11">
        <v>0</v>
      </c>
      <c r="Q35" s="14" t="str">
        <v>Needs review</v>
      </c>
      <c r="R35" s="14" t="str">
        <v/>
      </c>
      <c r="S35" s="15" t="str">
        <v/>
      </c>
      <c r="T35" s="14" t="str">
        <v/>
      </c>
    </row>
    <row r="36" ht="44" customHeight="1" spans="1:20" x14ac:dyDescent="0.25">
      <c r="A36" s="3" t="str">
        <v>3035</v>
      </c>
      <c r="B36" s="3" t="str">
        <v>Example opportunity 035</v>
      </c>
      <c r="C36" s="16" t="str">
        <v>Open in HubSpot</v>
      </c>
      <c r="D36" s="3" t="str">
        <v>DEAL-009, DEAL-010</v>
      </c>
      <c r="E36" s="3" t="str">
        <v>High</v>
      </c>
      <c r="F36" s="3" t="str">
        <v>Review the deal stage, next step, and close date in HubSpot. | Review and associate the relevant buying contact in HubSpot.</v>
      </c>
      <c r="G36" s="3" t="str">
        <v>Renewals</v>
      </c>
      <c r="H36" s="3" t="str">
        <v>Negotiation</v>
      </c>
      <c r="I36" s="3" t="b">
        <v>0</v>
      </c>
      <c r="J36" s="3" t="b">
        <v>0</v>
      </c>
      <c r="K36" s="3" t="b">
        <v>0</v>
      </c>
      <c r="L36" s="3" t="b">
        <v>0</v>
      </c>
      <c r="M36" s="3" t="b">
        <v>1</v>
      </c>
      <c r="N36" s="3" t="b">
        <v>0</v>
      </c>
      <c r="O36" s="3" t="b">
        <v>1</v>
      </c>
      <c r="P36" s="8">
        <v>2</v>
      </c>
      <c r="Q36" s="14" t="str">
        <v>Needs review</v>
      </c>
      <c r="R36" s="14" t="str">
        <v/>
      </c>
      <c r="S36" s="15" t="str">
        <v/>
      </c>
      <c r="T36" s="14" t="str">
        <v/>
      </c>
    </row>
    <row r="37" ht="44" customHeight="1" spans="1:20" x14ac:dyDescent="0.25">
      <c r="A37" s="5" t="str">
        <v>3036</v>
      </c>
      <c r="B37" s="5" t="str">
        <v>Example opportunity 036</v>
      </c>
      <c r="C37" s="17" t="str">
        <v>Open in HubSpot</v>
      </c>
      <c r="D37" s="5" t="str">
        <v>DEAL-002, DEAL-004, DEAL-005, DEAL-006</v>
      </c>
      <c r="E37" s="5" t="str">
        <v>High</v>
      </c>
      <c r="F37" s="5" t="str">
        <v>Review and assign the responsible owner in HubSpot. | Confirm the expected amount in HubSpot. | Set a realistic close date in HubSpot. | Review the stage and close date in HubSpot.</v>
      </c>
      <c r="G37" s="5" t="str">
        <v>New business</v>
      </c>
      <c r="H37" s="5" t="str">
        <v>Proposal</v>
      </c>
      <c r="I37" s="5" t="b">
        <v>1</v>
      </c>
      <c r="J37" s="5" t="b">
        <v>1</v>
      </c>
      <c r="K37" s="5" t="b">
        <v>1</v>
      </c>
      <c r="L37" s="5" t="b">
        <v>0</v>
      </c>
      <c r="M37" s="5" t="b">
        <v>0</v>
      </c>
      <c r="N37" s="5" t="b">
        <v>1</v>
      </c>
      <c r="O37" s="5" t="b">
        <v>0</v>
      </c>
      <c r="P37" s="11">
        <v>4</v>
      </c>
      <c r="Q37" s="14" t="str">
        <v>Needs review</v>
      </c>
      <c r="R37" s="14" t="str">
        <v/>
      </c>
      <c r="S37" s="15" t="str">
        <v/>
      </c>
      <c r="T37" s="14" t="str">
        <v/>
      </c>
    </row>
    <row r="38" ht="44" customHeight="1" spans="1:20" x14ac:dyDescent="0.25">
      <c r="A38" s="3" t="str">
        <v>3037</v>
      </c>
      <c r="B38" s="3" t="str">
        <v>Example opportunity 037</v>
      </c>
      <c r="C38" s="16" t="str">
        <v>Open in HubSpot</v>
      </c>
      <c r="D38" s="3" t="str">
        <v/>
      </c>
      <c r="E38" s="3" t="str">
        <v/>
      </c>
      <c r="F38" s="3" t="str">
        <v/>
      </c>
      <c r="G38" s="3" t="str">
        <v>Renewals</v>
      </c>
      <c r="H38" s="3" t="str">
        <v>Negotiation</v>
      </c>
      <c r="I38" s="3" t="b">
        <v>0</v>
      </c>
      <c r="J38" s="3" t="b">
        <v>0</v>
      </c>
      <c r="K38" s="3" t="b">
        <v>0</v>
      </c>
      <c r="L38" s="3" t="b">
        <v>0</v>
      </c>
      <c r="M38" s="3" t="b">
        <v>0</v>
      </c>
      <c r="N38" s="3" t="b">
        <v>0</v>
      </c>
      <c r="O38" s="3" t="b">
        <v>0</v>
      </c>
      <c r="P38" s="8">
        <v>0</v>
      </c>
      <c r="Q38" s="14" t="str">
        <v>Needs review</v>
      </c>
      <c r="R38" s="14" t="str">
        <v/>
      </c>
      <c r="S38" s="15" t="str">
        <v/>
      </c>
      <c r="T38" s="14" t="str">
        <v/>
      </c>
    </row>
    <row r="39" ht="44" customHeight="1" spans="1:20" x14ac:dyDescent="0.25">
      <c r="A39" s="5" t="str">
        <v>3038</v>
      </c>
      <c r="B39" s="5" t="str">
        <v>Example opportunity 038</v>
      </c>
      <c r="C39" s="17" t="str">
        <v>Open in HubSpot</v>
      </c>
      <c r="D39" s="5" t="str">
        <v/>
      </c>
      <c r="E39" s="5" t="str">
        <v/>
      </c>
      <c r="F39" s="5" t="str">
        <v/>
      </c>
      <c r="G39" s="5" t="str">
        <v>New business</v>
      </c>
      <c r="H39" s="5" t="str">
        <v>Proposal</v>
      </c>
      <c r="I39" s="5" t="b">
        <v>0</v>
      </c>
      <c r="J39" s="5" t="b">
        <v>0</v>
      </c>
      <c r="K39" s="5" t="b">
        <v>0</v>
      </c>
      <c r="L39" s="5" t="b">
        <v>0</v>
      </c>
      <c r="M39" s="5" t="b">
        <v>0</v>
      </c>
      <c r="N39" s="5" t="b">
        <v>0</v>
      </c>
      <c r="O39" s="5" t="b">
        <v>0</v>
      </c>
      <c r="P39" s="11">
        <v>0</v>
      </c>
      <c r="Q39" s="14" t="str">
        <v>Needs review</v>
      </c>
      <c r="R39" s="14" t="str">
        <v/>
      </c>
      <c r="S39" s="15" t="str">
        <v/>
      </c>
      <c r="T39" s="14" t="str">
        <v/>
      </c>
    </row>
    <row r="40" ht="44" customHeight="1" spans="1:20" x14ac:dyDescent="0.25">
      <c r="A40" s="3" t="str">
        <v>3039</v>
      </c>
      <c r="B40" s="3" t="str">
        <v>Example opportunity 039</v>
      </c>
      <c r="C40" s="16" t="str">
        <v>Open in HubSpot</v>
      </c>
      <c r="D40" s="3" t="str">
        <v>DEAL-006</v>
      </c>
      <c r="E40" s="3" t="str">
        <v>High</v>
      </c>
      <c r="F40" s="3" t="str">
        <v>Review the stage and close date in HubSpot.</v>
      </c>
      <c r="G40" s="3" t="str">
        <v>Renewals</v>
      </c>
      <c r="H40" s="3" t="str">
        <v>Negotiation</v>
      </c>
      <c r="I40" s="3" t="b">
        <v>0</v>
      </c>
      <c r="J40" s="3" t="b">
        <v>0</v>
      </c>
      <c r="K40" s="3" t="b">
        <v>0</v>
      </c>
      <c r="L40" s="3" t="b">
        <v>0</v>
      </c>
      <c r="M40" s="3" t="b">
        <v>0</v>
      </c>
      <c r="N40" s="3" t="b">
        <v>1</v>
      </c>
      <c r="O40" s="3" t="b">
        <v>0</v>
      </c>
      <c r="P40" s="8">
        <v>1</v>
      </c>
      <c r="Q40" s="14" t="str">
        <v>Needs review</v>
      </c>
      <c r="R40" s="14" t="str">
        <v/>
      </c>
      <c r="S40" s="15" t="str">
        <v/>
      </c>
      <c r="T40" s="14" t="str">
        <v/>
      </c>
    </row>
    <row r="41" ht="44" customHeight="1" spans="1:20" x14ac:dyDescent="0.25">
      <c r="A41" s="5" t="str">
        <v>3040</v>
      </c>
      <c r="B41" s="5" t="str">
        <v>Example opportunity 040</v>
      </c>
      <c r="C41" s="17" t="str">
        <v>Open in HubSpot</v>
      </c>
      <c r="D41" s="5" t="str">
        <v>DEAL-004, DEAL-007, DEAL-010</v>
      </c>
      <c r="E41" s="5" t="str">
        <v>High</v>
      </c>
      <c r="F41" s="5" t="str">
        <v>Confirm the expected amount in HubSpot. | Review and associate the correct company in HubSpot. | Review and associate the relevant buying contact in HubSpot.</v>
      </c>
      <c r="G41" s="5" t="str">
        <v>New business</v>
      </c>
      <c r="H41" s="5" t="str">
        <v>Proposal</v>
      </c>
      <c r="I41" s="5" t="b">
        <v>1</v>
      </c>
      <c r="J41" s="5" t="b">
        <v>0</v>
      </c>
      <c r="K41" s="5" t="b">
        <v>0</v>
      </c>
      <c r="L41" s="5" t="b">
        <v>1</v>
      </c>
      <c r="M41" s="5" t="b">
        <v>1</v>
      </c>
      <c r="N41" s="5" t="b">
        <v>0</v>
      </c>
      <c r="O41" s="5" t="b">
        <v>0</v>
      </c>
      <c r="P41" s="11">
        <v>3</v>
      </c>
      <c r="Q41" s="14" t="str">
        <v>Needs review</v>
      </c>
      <c r="R41" s="14" t="str">
        <v/>
      </c>
      <c r="S41" s="15" t="str">
        <v/>
      </c>
      <c r="T41" s="14" t="str">
        <v/>
      </c>
    </row>
  </sheetData>
  <autoFilter ref="A1:T41"/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</hyperlinks>
  <conditionalFormatting sqref="E2:E41">
    <cfRule type="cellIs" dxfId="16" priority="1" operator="equal">
      <formula>"Critical"</formula>
    </cfRule>
    <cfRule type="cellIs" dxfId="17" priority="2" operator="equal">
      <formula>"High"</formula>
    </cfRule>
    <cfRule type="cellIs" dxfId="18" priority="3" operator="equal">
      <formula>"Medium"</formula>
    </cfRule>
    <cfRule type="cellIs" dxfId="19" priority="4" operator="equal">
      <formula>"Low"</formula>
    </cfRule>
  </conditionalFormatting>
  <dataValidations count="2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Q10:Q41">
      <formula1>"Needs review,Accepted,False positive,Resolved externally"</formula1>
    </dataValidation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Q2:Q41">
      <formula1>"Needs review,Accepted,False positive,Resolved externally"</formula1>
    </dataValidation>
  </dataValidations>
  <sheetProtection sheet="1" sort="0" autoFilter="0" algorithmName="SHA-512" hashValue="T+l2BzjVOc70NSURgXywApuiMw5keVBBFvpoYxG8oTRVCT3gHP/b6kivTk8zqxvxPyNZiU5k5Bynz3r9dDVj6Q==" saltValue="HbN0AsbZGW5TgU1nQLS6RA==" spinCount="100000"/>
  <pageMargins left="0.25" right="0.25" top="0.5" bottom="0.5" header="0.2" footer="0.2"/>
  <pageSetup orientation="landscape" fitToWidth="1" fitToHeigh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6" customWidth="1"/>
    <col min="2" max="3" width="14" customWidth="1"/>
    <col min="4" max="4" width="24" customWidth="1"/>
    <col min="5" max="5" width="32" customWidth="1"/>
    <col min="6" max="6" width="14" customWidth="1"/>
    <col min="7" max="7" width="32" customWidth="1"/>
    <col min="8" max="8" width="45" customWidth="1"/>
    <col min="9" max="9" width="14" customWidth="1"/>
    <col min="10" max="10" width="48" customWidth="1"/>
    <col min="11" max="11" width="20" customWidth="1"/>
    <col min="12" max="12" width="24" customWidth="1"/>
    <col min="13" max="13" width="44" customWidth="1"/>
  </cols>
  <sheetData>
    <row r="1" ht="34" customHeight="1" spans="1:13" x14ac:dyDescent="0.25">
      <c r="A1" s="1" t="str">
        <v>Group ID</v>
      </c>
      <c r="B1" s="1" t="str">
        <v>Object</v>
      </c>
      <c r="C1" s="1" t="str">
        <v>Rule code</v>
      </c>
      <c r="D1" s="1" t="str">
        <v>Match type</v>
      </c>
      <c r="E1" s="1" t="str">
        <v>Masked matching key</v>
      </c>
      <c r="F1" s="1" t="str">
        <v>Record count</v>
      </c>
      <c r="G1" s="1" t="str">
        <v>Record IDs</v>
      </c>
      <c r="H1" s="1" t="str">
        <v>HubSpot URLs</v>
      </c>
      <c r="I1" s="1" t="str">
        <v>Confidence</v>
      </c>
      <c r="J1" s="1" t="str">
        <v>Recommended action</v>
      </c>
      <c r="K1" s="1" t="str">
        <v>Human decision</v>
      </c>
      <c r="L1" s="1" t="str">
        <v>Implementation owner</v>
      </c>
      <c r="M1" s="1" t="str">
        <v>Notes</v>
      </c>
    </row>
    <row r="2" ht="42" customHeight="1" spans="1:13" x14ac:dyDescent="0.25">
      <c r="A2" s="3" t="str">
        <v>DUP-0001</v>
      </c>
      <c r="B2" s="3" t="str">
        <v>Company</v>
      </c>
      <c r="C2" s="3" t="str">
        <v>CMP-008</v>
      </c>
      <c r="D2" s="3" t="str">
        <v>Exact domain</v>
      </c>
      <c r="E2" s="3" t="str">
        <v>northstar.example</v>
      </c>
      <c r="F2" s="8">
        <v>3</v>
      </c>
      <c r="G2" s="3" t="str">
        <v>2001, 2002, 2003</v>
      </c>
      <c r="H2" s="3" t="str">
        <v>https://app.hubspot.com/contacts/12345678/record/0-1/2001, https://app.hubspot.com/contacts/12345678/record/0-1/2002, https://app.hubspot.com/contacts/12345678/record/0-1/2003</v>
      </c>
      <c r="I2" s="3" t="str">
        <v>High</v>
      </c>
      <c r="J2" s="3" t="str">
        <v>Review associations and ownership before any manual merge.</v>
      </c>
      <c r="K2" s="14" t="str">
        <v>Review</v>
      </c>
      <c r="L2" s="14" t="str">
        <v/>
      </c>
      <c r="M2" s="14" t="str">
        <v/>
      </c>
    </row>
    <row r="3" ht="42" customHeight="1" spans="1:13" x14ac:dyDescent="0.25">
      <c r="A3" s="5" t="str">
        <v>DUP-0002</v>
      </c>
      <c r="B3" s="5" t="str">
        <v>Contact</v>
      </c>
      <c r="C3" s="5" t="str">
        <v>CNT-007</v>
      </c>
      <c r="D3" s="5" t="str">
        <v>Normalized email</v>
      </c>
      <c r="E3" s="5" t="str">
        <v>a***@example.com</v>
      </c>
      <c r="F3" s="11">
        <v>2</v>
      </c>
      <c r="G3" s="5" t="str">
        <v>1001, 1011</v>
      </c>
      <c r="H3" s="5" t="str">
        <v>https://app.hubspot.com/contacts/12345678/record/0-1/1001, https://app.hubspot.com/contacts/12345678/record/0-1/1011</v>
      </c>
      <c r="I3" s="5" t="str">
        <v>High</v>
      </c>
      <c r="J3" s="5" t="str">
        <v>Review candidates manually; never merge automatically.</v>
      </c>
      <c r="K3" s="14" t="str">
        <v>Review</v>
      </c>
      <c r="L3" s="14" t="str">
        <v/>
      </c>
      <c r="M3" s="14" t="str">
        <v/>
      </c>
    </row>
    <row r="4" ht="42" customHeight="1" spans="1:13" x14ac:dyDescent="0.25">
      <c r="A4" s="3" t="str">
        <v>DUP-0003</v>
      </c>
      <c r="B4" s="3" t="str">
        <v>Deal</v>
      </c>
      <c r="C4" s="3" t="str">
        <v>DEAL-008</v>
      </c>
      <c r="D4" s="3" t="str">
        <v>Name and company</v>
      </c>
      <c r="E4" s="3" t="str">
        <v>platform-renewal|northstar</v>
      </c>
      <c r="F4" s="8">
        <v>2</v>
      </c>
      <c r="G4" s="3" t="str">
        <v>3002, 3012</v>
      </c>
      <c r="H4" s="3" t="str">
        <v>https://app.hubspot.com/contacts/12345678/record/0-1/3002, https://app.hubspot.com/contacts/12345678/record/0-1/3012</v>
      </c>
      <c r="I4" s="3" t="str">
        <v>Medium</v>
      </c>
      <c r="J4" s="3" t="str">
        <v>Review pipeline context manually; never merge automatically.</v>
      </c>
      <c r="K4" s="14" t="str">
        <v>Review</v>
      </c>
      <c r="L4" s="14" t="str">
        <v/>
      </c>
      <c r="M4" s="14" t="str">
        <v/>
      </c>
    </row>
    <row r="5" ht="42" customHeight="1" spans="1:13" x14ac:dyDescent="0.25">
      <c r="A5" s="5" t="str">
        <v>DUP-0004</v>
      </c>
      <c r="B5" s="5" t="str">
        <v>Company</v>
      </c>
      <c r="C5" s="5" t="str">
        <v>CMP-008</v>
      </c>
      <c r="D5" s="5" t="str">
        <v>Exact domain</v>
      </c>
      <c r="E5" s="5" t="str">
        <v>example-4.com</v>
      </c>
      <c r="F5" s="11">
        <v>2</v>
      </c>
      <c r="G5" s="5" t="str">
        <v>C-4-A, C-4-B</v>
      </c>
      <c r="H5" s="5" t="str">
        <v>https://app.hubspot.com/contacts/12345678/record/0-1/C-4-A, https://app.hubspot.com/contacts/12345678/record/0-1/C-4-B</v>
      </c>
      <c r="I5" s="5" t="str">
        <v>High</v>
      </c>
      <c r="J5" s="5" t="str">
        <v>Review associations and ownership before any manual merge.</v>
      </c>
      <c r="K5" s="14" t="str">
        <v>Review</v>
      </c>
      <c r="L5" s="14" t="str">
        <v/>
      </c>
      <c r="M5" s="14" t="str">
        <v/>
      </c>
    </row>
    <row r="6" ht="42" customHeight="1" spans="1:13" x14ac:dyDescent="0.25">
      <c r="A6" s="3" t="str">
        <v>DUP-0005</v>
      </c>
      <c r="B6" s="3" t="str">
        <v>Contact</v>
      </c>
      <c r="C6" s="3" t="str">
        <v>CNT-007</v>
      </c>
      <c r="D6" s="3" t="str">
        <v>Normalized email</v>
      </c>
      <c r="E6" s="3" t="str">
        <v>c***@example.com</v>
      </c>
      <c r="F6" s="8">
        <v>2</v>
      </c>
      <c r="G6" s="3" t="str">
        <v>C-5-A, C-5-B</v>
      </c>
      <c r="H6" s="3" t="str">
        <v>https://app.hubspot.com/contacts/12345678/record/0-1/C-5-A, https://app.hubspot.com/contacts/12345678/record/0-1/C-5-B</v>
      </c>
      <c r="I6" s="3" t="str">
        <v>Medium</v>
      </c>
      <c r="J6" s="3" t="str">
        <v>Review candidates manually; never merge automatically.</v>
      </c>
      <c r="K6" s="14" t="str">
        <v>Review</v>
      </c>
      <c r="L6" s="14" t="str">
        <v/>
      </c>
      <c r="M6" s="14" t="str">
        <v/>
      </c>
    </row>
    <row r="7" ht="42" customHeight="1" spans="1:13" x14ac:dyDescent="0.25">
      <c r="A7" s="5" t="str">
        <v>DUP-0006</v>
      </c>
      <c r="B7" s="5" t="str">
        <v>Deal</v>
      </c>
      <c r="C7" s="5" t="str">
        <v>DEAL-008</v>
      </c>
      <c r="D7" s="5" t="str">
        <v>Name and company</v>
      </c>
      <c r="E7" s="5" t="str">
        <v>example-opportunity-6|example-account</v>
      </c>
      <c r="F7" s="11">
        <v>2</v>
      </c>
      <c r="G7" s="5" t="str">
        <v>D-6-A, D-6-B</v>
      </c>
      <c r="H7" s="5" t="str">
        <v>https://app.hubspot.com/contacts/12345678/record/0-1/D-6-A, https://app.hubspot.com/contacts/12345678/record/0-1/D-6-B</v>
      </c>
      <c r="I7" s="5" t="str">
        <v>High</v>
      </c>
      <c r="J7" s="5" t="str">
        <v>Review pipeline context manually; never merge automatically.</v>
      </c>
      <c r="K7" s="14" t="str">
        <v>Review</v>
      </c>
      <c r="L7" s="14" t="str">
        <v/>
      </c>
      <c r="M7" s="14" t="str">
        <v/>
      </c>
    </row>
    <row r="8" ht="42" customHeight="1" spans="1:13" x14ac:dyDescent="0.25">
      <c r="A8" s="3" t="str">
        <v>DUP-0007</v>
      </c>
      <c r="B8" s="3" t="str">
        <v>Contact</v>
      </c>
      <c r="C8" s="3" t="str">
        <v>CNT-007</v>
      </c>
      <c r="D8" s="3" t="str">
        <v>Normalized email</v>
      </c>
      <c r="E8" s="3" t="str">
        <v>c***@example.com</v>
      </c>
      <c r="F8" s="8">
        <v>2</v>
      </c>
      <c r="G8" s="3" t="str">
        <v>C-7-A, C-7-B</v>
      </c>
      <c r="H8" s="3" t="str">
        <v>https://app.hubspot.com/contacts/12345678/record/0-1/C-7-A, https://app.hubspot.com/contacts/12345678/record/0-1/C-7-B</v>
      </c>
      <c r="I8" s="3" t="str">
        <v>High</v>
      </c>
      <c r="J8" s="3" t="str">
        <v>Review candidates manually; never merge automatically.</v>
      </c>
      <c r="K8" s="14" t="str">
        <v>Review</v>
      </c>
      <c r="L8" s="14" t="str">
        <v/>
      </c>
      <c r="M8" s="14" t="str">
        <v/>
      </c>
    </row>
    <row r="9" ht="42" customHeight="1" spans="1:13" x14ac:dyDescent="0.25">
      <c r="A9" s="5" t="str">
        <v>DUP-0008</v>
      </c>
      <c r="B9" s="5" t="str">
        <v>Company</v>
      </c>
      <c r="C9" s="5" t="str">
        <v>CMP-008</v>
      </c>
      <c r="D9" s="5" t="str">
        <v>Exact domain</v>
      </c>
      <c r="E9" s="5" t="str">
        <v>example-8.com</v>
      </c>
      <c r="F9" s="11">
        <v>2</v>
      </c>
      <c r="G9" s="5" t="str">
        <v>C-8-A, C-8-B</v>
      </c>
      <c r="H9" s="5" t="str">
        <v>https://app.hubspot.com/contacts/12345678/record/0-1/C-8-A, https://app.hubspot.com/contacts/12345678/record/0-1/C-8-B</v>
      </c>
      <c r="I9" s="5" t="str">
        <v>High</v>
      </c>
      <c r="J9" s="5" t="str">
        <v>Review associations and ownership before any manual merge.</v>
      </c>
      <c r="K9" s="14" t="str">
        <v>Review</v>
      </c>
      <c r="L9" s="14" t="str">
        <v/>
      </c>
      <c r="M9" s="14" t="str">
        <v/>
      </c>
    </row>
    <row r="10" ht="42" customHeight="1" spans="1:13" x14ac:dyDescent="0.25">
      <c r="A10" s="3" t="str">
        <v>DUP-0009</v>
      </c>
      <c r="B10" s="3" t="str">
        <v>Deal</v>
      </c>
      <c r="C10" s="3" t="str">
        <v>DEAL-008</v>
      </c>
      <c r="D10" s="3" t="str">
        <v>Name and company</v>
      </c>
      <c r="E10" s="3" t="str">
        <v>example-opportunity-9|example-account</v>
      </c>
      <c r="F10" s="8">
        <v>2</v>
      </c>
      <c r="G10" s="3" t="str">
        <v>D-9-A, D-9-B</v>
      </c>
      <c r="H10" s="3" t="str">
        <v>https://app.hubspot.com/contacts/12345678/record/0-1/D-9-A, https://app.hubspot.com/contacts/12345678/record/0-1/D-9-B</v>
      </c>
      <c r="I10" s="3" t="str">
        <v>High</v>
      </c>
      <c r="J10" s="3" t="str">
        <v>Review pipeline context manually; never merge automatically.</v>
      </c>
      <c r="K10" s="14" t="str">
        <v>Review</v>
      </c>
      <c r="L10" s="14" t="str">
        <v/>
      </c>
      <c r="M10" s="14" t="str">
        <v/>
      </c>
    </row>
    <row r="11" ht="42" customHeight="1" spans="1:13" x14ac:dyDescent="0.25">
      <c r="A11" s="5" t="str">
        <v>DUP-0010</v>
      </c>
      <c r="B11" s="5" t="str">
        <v>Company</v>
      </c>
      <c r="C11" s="5" t="str">
        <v>CMP-008</v>
      </c>
      <c r="D11" s="5" t="str">
        <v>Exact domain</v>
      </c>
      <c r="E11" s="5" t="str">
        <v>example-10.com</v>
      </c>
      <c r="F11" s="11">
        <v>2</v>
      </c>
      <c r="G11" s="5" t="str">
        <v>C-10-A, C-10-B</v>
      </c>
      <c r="H11" s="5" t="str">
        <v>https://app.hubspot.com/contacts/12345678/record/0-1/C-10-A, https://app.hubspot.com/contacts/12345678/record/0-1/C-10-B</v>
      </c>
      <c r="I11" s="5" t="str">
        <v>Medium</v>
      </c>
      <c r="J11" s="5" t="str">
        <v>Review associations and ownership before any manual merge.</v>
      </c>
      <c r="K11" s="14" t="str">
        <v>Review</v>
      </c>
      <c r="L11" s="14" t="str">
        <v/>
      </c>
      <c r="M11" s="14" t="str">
        <v/>
      </c>
    </row>
    <row r="12" ht="42" customHeight="1" spans="1:13" x14ac:dyDescent="0.25">
      <c r="A12" s="3" t="str">
        <v>DUP-0011</v>
      </c>
      <c r="B12" s="3" t="str">
        <v>Contact</v>
      </c>
      <c r="C12" s="3" t="str">
        <v>CNT-007</v>
      </c>
      <c r="D12" s="3" t="str">
        <v>Normalized email</v>
      </c>
      <c r="E12" s="3" t="str">
        <v>c***@example.com</v>
      </c>
      <c r="F12" s="8">
        <v>2</v>
      </c>
      <c r="G12" s="3" t="str">
        <v>C-11-A, C-11-B</v>
      </c>
      <c r="H12" s="3" t="str">
        <v>https://app.hubspot.com/contacts/12345678/record/0-1/C-11-A, https://app.hubspot.com/contacts/12345678/record/0-1/C-11-B</v>
      </c>
      <c r="I12" s="3" t="str">
        <v>High</v>
      </c>
      <c r="J12" s="3" t="str">
        <v>Review candidates manually; never merge automatically.</v>
      </c>
      <c r="K12" s="14" t="str">
        <v>Review</v>
      </c>
      <c r="L12" s="14" t="str">
        <v/>
      </c>
      <c r="M12" s="14" t="str">
        <v/>
      </c>
    </row>
    <row r="13" ht="42" customHeight="1" spans="1:13" x14ac:dyDescent="0.25">
      <c r="A13" s="5" t="str">
        <v>DUP-0012</v>
      </c>
      <c r="B13" s="5" t="str">
        <v>Deal</v>
      </c>
      <c r="C13" s="5" t="str">
        <v>DEAL-008</v>
      </c>
      <c r="D13" s="5" t="str">
        <v>Name and company</v>
      </c>
      <c r="E13" s="5" t="str">
        <v>example-opportunity-12|example-account</v>
      </c>
      <c r="F13" s="11">
        <v>2</v>
      </c>
      <c r="G13" s="5" t="str">
        <v>D-12-A, D-12-B</v>
      </c>
      <c r="H13" s="5" t="str">
        <v>https://app.hubspot.com/contacts/12345678/record/0-1/D-12-A, https://app.hubspot.com/contacts/12345678/record/0-1/D-12-B</v>
      </c>
      <c r="I13" s="5" t="str">
        <v>High</v>
      </c>
      <c r="J13" s="5" t="str">
        <v>Review pipeline context manually; never merge automatically.</v>
      </c>
      <c r="K13" s="14" t="str">
        <v>Review</v>
      </c>
      <c r="L13" s="14" t="str">
        <v/>
      </c>
      <c r="M13" s="14" t="str">
        <v/>
      </c>
    </row>
    <row r="14" ht="42" customHeight="1" spans="1:13" x14ac:dyDescent="0.25">
      <c r="A14" s="3" t="str">
        <v>DUP-0013</v>
      </c>
      <c r="B14" s="3" t="str">
        <v>Contact</v>
      </c>
      <c r="C14" s="3" t="str">
        <v>CNT-007</v>
      </c>
      <c r="D14" s="3" t="str">
        <v>Normalized email</v>
      </c>
      <c r="E14" s="3" t="str">
        <v>c***@example.com</v>
      </c>
      <c r="F14" s="8">
        <v>2</v>
      </c>
      <c r="G14" s="3" t="str">
        <v>C-13-A, C-13-B</v>
      </c>
      <c r="H14" s="3" t="str">
        <v>https://app.hubspot.com/contacts/12345678/record/0-1/C-13-A, https://app.hubspot.com/contacts/12345678/record/0-1/C-13-B</v>
      </c>
      <c r="I14" s="3" t="str">
        <v>High</v>
      </c>
      <c r="J14" s="3" t="str">
        <v>Review candidates manually; never merge automatically.</v>
      </c>
      <c r="K14" s="14" t="str">
        <v>Review</v>
      </c>
      <c r="L14" s="14" t="str">
        <v/>
      </c>
      <c r="M14" s="14" t="str">
        <v/>
      </c>
    </row>
    <row r="15" ht="42" customHeight="1" spans="1:13" x14ac:dyDescent="0.25">
      <c r="A15" s="5" t="str">
        <v>DUP-0014</v>
      </c>
      <c r="B15" s="5" t="str">
        <v>Company</v>
      </c>
      <c r="C15" s="5" t="str">
        <v>CMP-008</v>
      </c>
      <c r="D15" s="5" t="str">
        <v>Exact domain</v>
      </c>
      <c r="E15" s="5" t="str">
        <v>example-14.com</v>
      </c>
      <c r="F15" s="11">
        <v>2</v>
      </c>
      <c r="G15" s="5" t="str">
        <v>C-14-A, C-14-B</v>
      </c>
      <c r="H15" s="5" t="str">
        <v>https://app.hubspot.com/contacts/12345678/record/0-1/C-14-A, https://app.hubspot.com/contacts/12345678/record/0-1/C-14-B</v>
      </c>
      <c r="I15" s="5" t="str">
        <v>High</v>
      </c>
      <c r="J15" s="5" t="str">
        <v>Review associations and ownership before any manual merge.</v>
      </c>
      <c r="K15" s="14" t="str">
        <v>Review</v>
      </c>
      <c r="L15" s="14" t="str">
        <v/>
      </c>
      <c r="M15" s="14" t="str">
        <v/>
      </c>
    </row>
    <row r="16" ht="42" customHeight="1" spans="1:13" x14ac:dyDescent="0.25">
      <c r="A16" s="3" t="str">
        <v>DUP-0015</v>
      </c>
      <c r="B16" s="3" t="str">
        <v>Deal</v>
      </c>
      <c r="C16" s="3" t="str">
        <v>DEAL-008</v>
      </c>
      <c r="D16" s="3" t="str">
        <v>Name and company</v>
      </c>
      <c r="E16" s="3" t="str">
        <v>example-opportunity-15|example-account</v>
      </c>
      <c r="F16" s="8">
        <v>2</v>
      </c>
      <c r="G16" s="3" t="str">
        <v>D-15-A, D-15-B</v>
      </c>
      <c r="H16" s="3" t="str">
        <v>https://app.hubspot.com/contacts/12345678/record/0-1/D-15-A, https://app.hubspot.com/contacts/12345678/record/0-1/D-15-B</v>
      </c>
      <c r="I16" s="3" t="str">
        <v>Medium</v>
      </c>
      <c r="J16" s="3" t="str">
        <v>Review pipeline context manually; never merge automatically.</v>
      </c>
      <c r="K16" s="14" t="str">
        <v>Review</v>
      </c>
      <c r="L16" s="14" t="str">
        <v/>
      </c>
      <c r="M16" s="14" t="str">
        <v/>
      </c>
    </row>
    <row r="17" ht="42" customHeight="1" spans="1:13" x14ac:dyDescent="0.25">
      <c r="A17" s="5" t="str">
        <v>DUP-0016</v>
      </c>
      <c r="B17" s="5" t="str">
        <v>Company</v>
      </c>
      <c r="C17" s="5" t="str">
        <v>CMP-008</v>
      </c>
      <c r="D17" s="5" t="str">
        <v>Exact domain</v>
      </c>
      <c r="E17" s="5" t="str">
        <v>example-16.com</v>
      </c>
      <c r="F17" s="11">
        <v>2</v>
      </c>
      <c r="G17" s="5" t="str">
        <v>C-16-A, C-16-B</v>
      </c>
      <c r="H17" s="5" t="str">
        <v>https://app.hubspot.com/contacts/12345678/record/0-1/C-16-A, https://app.hubspot.com/contacts/12345678/record/0-1/C-16-B</v>
      </c>
      <c r="I17" s="5" t="str">
        <v>High</v>
      </c>
      <c r="J17" s="5" t="str">
        <v>Review associations and ownership before any manual merge.</v>
      </c>
      <c r="K17" s="14" t="str">
        <v>Review</v>
      </c>
      <c r="L17" s="14" t="str">
        <v/>
      </c>
      <c r="M17" s="14" t="str">
        <v/>
      </c>
    </row>
    <row r="18" ht="42" customHeight="1" spans="1:13" x14ac:dyDescent="0.25">
      <c r="A18" s="3" t="str">
        <v>DUP-0017</v>
      </c>
      <c r="B18" s="3" t="str">
        <v>Contact</v>
      </c>
      <c r="C18" s="3" t="str">
        <v>CNT-007</v>
      </c>
      <c r="D18" s="3" t="str">
        <v>Normalized email</v>
      </c>
      <c r="E18" s="3" t="str">
        <v>c***@example.com</v>
      </c>
      <c r="F18" s="8">
        <v>2</v>
      </c>
      <c r="G18" s="3" t="str">
        <v>C-17-A, C-17-B</v>
      </c>
      <c r="H18" s="3" t="str">
        <v>https://app.hubspot.com/contacts/12345678/record/0-1/C-17-A, https://app.hubspot.com/contacts/12345678/record/0-1/C-17-B</v>
      </c>
      <c r="I18" s="3" t="str">
        <v>High</v>
      </c>
      <c r="J18" s="3" t="str">
        <v>Review candidates manually; never merge automatically.</v>
      </c>
      <c r="K18" s="14" t="str">
        <v>Review</v>
      </c>
      <c r="L18" s="14" t="str">
        <v/>
      </c>
      <c r="M18" s="14" t="str">
        <v/>
      </c>
    </row>
    <row r="19" ht="42" customHeight="1" spans="1:13" x14ac:dyDescent="0.25">
      <c r="A19" s="5" t="str">
        <v>DUP-0018</v>
      </c>
      <c r="B19" s="5" t="str">
        <v>Deal</v>
      </c>
      <c r="C19" s="5" t="str">
        <v>DEAL-008</v>
      </c>
      <c r="D19" s="5" t="str">
        <v>Name and company</v>
      </c>
      <c r="E19" s="5" t="str">
        <v>example-opportunity-18|example-account</v>
      </c>
      <c r="F19" s="11">
        <v>2</v>
      </c>
      <c r="G19" s="5" t="str">
        <v>D-18-A, D-18-B</v>
      </c>
      <c r="H19" s="5" t="str">
        <v>https://app.hubspot.com/contacts/12345678/record/0-1/D-18-A, https://app.hubspot.com/contacts/12345678/record/0-1/D-18-B</v>
      </c>
      <c r="I19" s="5" t="str">
        <v>High</v>
      </c>
      <c r="J19" s="5" t="str">
        <v>Review pipeline context manually; never merge automatically.</v>
      </c>
      <c r="K19" s="14" t="str">
        <v>Review</v>
      </c>
      <c r="L19" s="14" t="str">
        <v/>
      </c>
      <c r="M19" s="14" t="str">
        <v/>
      </c>
    </row>
  </sheetData>
  <autoFilter ref="A1:M19"/>
  <dataValidations count="2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K10:K19">
      <formula1>"Review,Duplicate,Not duplicate,Needs research"</formula1>
    </dataValidation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K2:K19">
      <formula1>"Review,Duplicate,Not duplicate,Needs research"</formula1>
    </dataValidation>
  </dataValidations>
  <sheetProtection sheet="1" sort="0" autoFilter="0" algorithmName="SHA-512" hashValue="O6IcJhiW/NjakWYzB/1zde9RX4G3940ck43WGIrXItJnvKSaODov6c2OG8dewF9puGgBBsWpIuxl2Vi8a9Xlvw==" saltValue="T/FXhim1pu8fAJ9B1dNd1w==" spinCount="100000"/>
  <pageMargins left="0.25" right="0.25" top="0.5" bottom="0.5" header="0.2" footer="0.2"/>
  <pageSetup orientation="landscape" fitToWidth="1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pane ySplit="1" topLeftCell="A2" activePane="bottomLeft" state="frozen"/>
      <selection pane="bottomLeft" activeCell="A2" sqref="A2"/>
    </sheetView>
  </sheetViews>
  <sheetFormatPr defaultRowHeight="22" outlineLevelRow="0" outlineLevelCol="0" x14ac:dyDescent="55" customHeight="1"/>
  <cols>
    <col min="1" max="1" width="14" customWidth="1"/>
    <col min="2" max="2" width="18" customWidth="1"/>
    <col min="3" max="3" width="32" customWidth="1"/>
    <col min="4" max="4" width="24" customWidth="1"/>
    <col min="5" max="5" width="20" customWidth="1"/>
    <col min="6" max="6" width="12" customWidth="1"/>
    <col min="7" max="7" width="45" customWidth="1"/>
    <col min="8" max="8" width="27" customWidth="1"/>
    <col min="9" max="9" width="24" customWidth="1"/>
    <col min="10" max="10" width="16" customWidth="1"/>
    <col min="11" max="11" width="44" customWidth="1"/>
  </cols>
  <sheetData>
    <row r="1" ht="34" customHeight="1" spans="1:11" x14ac:dyDescent="0.25">
      <c r="A1" s="1" t="str">
        <v>Object</v>
      </c>
      <c r="B1" s="1" t="str">
        <v>Record ID</v>
      </c>
      <c r="C1" s="1" t="str">
        <v>Record label</v>
      </c>
      <c r="D1" s="1" t="str">
        <v>Missing association</v>
      </c>
      <c r="E1" s="1" t="str">
        <v>HubSpot URL</v>
      </c>
      <c r="F1" s="1" t="str">
        <v>Severity</v>
      </c>
      <c r="G1" s="1" t="str">
        <v>Recommendation</v>
      </c>
      <c r="H1" s="1" t="str">
        <v>Review decision (local only)</v>
      </c>
      <c r="I1" s="1" t="str">
        <v>Implementation owner</v>
      </c>
      <c r="J1" s="1" t="str">
        <v>Target date</v>
      </c>
      <c r="K1" s="1" t="str">
        <v>Notes</v>
      </c>
    </row>
    <row r="2" ht="38" customHeight="1" spans="1:11" x14ac:dyDescent="0.25">
      <c r="A2" s="3" t="str">
        <v>Contact</v>
      </c>
      <c r="B2" s="3" t="str">
        <v>1002</v>
      </c>
      <c r="C2" s="3" t="str">
        <v>Jamie Rivera</v>
      </c>
      <c r="D2" s="3" t="str">
        <v>Company</v>
      </c>
      <c r="E2" s="16" t="str">
        <v>Open in HubSpot</v>
      </c>
      <c r="F2" s="3" t="str">
        <v>Medium</v>
      </c>
      <c r="G2" s="3" t="str">
        <v>Confirm the current employer before association.</v>
      </c>
      <c r="H2" s="14" t="str">
        <v>Needs review</v>
      </c>
      <c r="I2" s="14" t="str">
        <v/>
      </c>
      <c r="J2" s="15" t="str">
        <v/>
      </c>
      <c r="K2" s="14" t="str">
        <v/>
      </c>
    </row>
    <row r="3" ht="38" customHeight="1" spans="1:11" x14ac:dyDescent="0.25">
      <c r="A3" s="5" t="str">
        <v>Deal</v>
      </c>
      <c r="B3" s="5" t="str">
        <v>3001</v>
      </c>
      <c r="C3" s="5" t="str">
        <v>EMEA expansion</v>
      </c>
      <c r="D3" s="5" t="str">
        <v>Contact</v>
      </c>
      <c r="E3" s="17" t="str">
        <v>Open in HubSpot</v>
      </c>
      <c r="F3" s="5" t="str">
        <v>High</v>
      </c>
      <c r="G3" s="5" t="str">
        <v>Associate the buying contact after review.</v>
      </c>
      <c r="H3" s="14" t="str">
        <v>Needs review</v>
      </c>
      <c r="I3" s="14" t="str">
        <v/>
      </c>
      <c r="J3" s="15" t="str">
        <v/>
      </c>
      <c r="K3" s="14" t="str">
        <v/>
      </c>
    </row>
    <row r="4" ht="38" customHeight="1" spans="1:11" x14ac:dyDescent="0.25">
      <c r="A4" s="3" t="str">
        <v>Deal</v>
      </c>
      <c r="B4" s="3" t="str">
        <v>GAP-0003</v>
      </c>
      <c r="C4" s="3" t="str">
        <v>Deal association review 003</v>
      </c>
      <c r="D4" s="3" t="str">
        <v>Buying contact</v>
      </c>
      <c r="E4" s="16" t="str">
        <v>Open in HubSpot</v>
      </c>
      <c r="F4" s="3" t="str">
        <v>High</v>
      </c>
      <c r="G4" s="3" t="str">
        <v>Confirm the correct buying contact and add the association in HubSpot after review.</v>
      </c>
      <c r="H4" s="14" t="str">
        <v>Needs review</v>
      </c>
      <c r="I4" s="14" t="str">
        <v/>
      </c>
      <c r="J4" s="15" t="str">
        <v/>
      </c>
      <c r="K4" s="14" t="str">
        <v/>
      </c>
    </row>
    <row r="5" ht="38" customHeight="1" spans="1:11" x14ac:dyDescent="0.25">
      <c r="A5" s="5" t="str">
        <v>Company</v>
      </c>
      <c r="B5" s="5" t="str">
        <v>GAP-0004</v>
      </c>
      <c r="C5" s="5" t="str">
        <v>Company association review 004</v>
      </c>
      <c r="D5" s="5" t="str">
        <v>Contact</v>
      </c>
      <c r="E5" s="17" t="str">
        <v>Open in HubSpot</v>
      </c>
      <c r="F5" s="5" t="str">
        <v>Medium</v>
      </c>
      <c r="G5" s="5" t="str">
        <v>Confirm the correct contact and add the association in HubSpot after review.</v>
      </c>
      <c r="H5" s="14" t="str">
        <v>Needs review</v>
      </c>
      <c r="I5" s="14" t="str">
        <v/>
      </c>
      <c r="J5" s="15" t="str">
        <v/>
      </c>
      <c r="K5" s="14" t="str">
        <v/>
      </c>
    </row>
    <row r="6" ht="38" customHeight="1" spans="1:11" x14ac:dyDescent="0.25">
      <c r="A6" s="3" t="str">
        <v>Contact</v>
      </c>
      <c r="B6" s="3" t="str">
        <v>GAP-0005</v>
      </c>
      <c r="C6" s="3" t="str">
        <v>Contact association review 005</v>
      </c>
      <c r="D6" s="3" t="str">
        <v>Company</v>
      </c>
      <c r="E6" s="16" t="str">
        <v>Open in HubSpot</v>
      </c>
      <c r="F6" s="3" t="str">
        <v>Medium</v>
      </c>
      <c r="G6" s="3" t="str">
        <v>Confirm the correct company and add the association in HubSpot after review.</v>
      </c>
      <c r="H6" s="14" t="str">
        <v>Needs review</v>
      </c>
      <c r="I6" s="14" t="str">
        <v/>
      </c>
      <c r="J6" s="15" t="str">
        <v/>
      </c>
      <c r="K6" s="14" t="str">
        <v/>
      </c>
    </row>
    <row r="7" ht="38" customHeight="1" spans="1:11" x14ac:dyDescent="0.25">
      <c r="A7" s="5" t="str">
        <v>Deal</v>
      </c>
      <c r="B7" s="5" t="str">
        <v>GAP-0006</v>
      </c>
      <c r="C7" s="5" t="str">
        <v>Deal association review 006</v>
      </c>
      <c r="D7" s="5" t="str">
        <v>Buying contact</v>
      </c>
      <c r="E7" s="17" t="str">
        <v>Open in HubSpot</v>
      </c>
      <c r="F7" s="5" t="str">
        <v>High</v>
      </c>
      <c r="G7" s="5" t="str">
        <v>Confirm the correct buying contact and add the association in HubSpot after review.</v>
      </c>
      <c r="H7" s="14" t="str">
        <v>Needs review</v>
      </c>
      <c r="I7" s="14" t="str">
        <v/>
      </c>
      <c r="J7" s="15" t="str">
        <v/>
      </c>
      <c r="K7" s="14" t="str">
        <v/>
      </c>
    </row>
    <row r="8" ht="38" customHeight="1" spans="1:11" x14ac:dyDescent="0.25">
      <c r="A8" s="3" t="str">
        <v>Contact</v>
      </c>
      <c r="B8" s="3" t="str">
        <v>GAP-0007</v>
      </c>
      <c r="C8" s="3" t="str">
        <v>Contact association review 007</v>
      </c>
      <c r="D8" s="3" t="str">
        <v>Company</v>
      </c>
      <c r="E8" s="16" t="str">
        <v>Open in HubSpot</v>
      </c>
      <c r="F8" s="3" t="str">
        <v>Medium</v>
      </c>
      <c r="G8" s="3" t="str">
        <v>Confirm the correct company and add the association in HubSpot after review.</v>
      </c>
      <c r="H8" s="14" t="str">
        <v>Needs review</v>
      </c>
      <c r="I8" s="14" t="str">
        <v/>
      </c>
      <c r="J8" s="15" t="str">
        <v/>
      </c>
      <c r="K8" s="14" t="str">
        <v/>
      </c>
    </row>
    <row r="9" ht="38" customHeight="1" spans="1:11" x14ac:dyDescent="0.25">
      <c r="A9" s="5" t="str">
        <v>Company</v>
      </c>
      <c r="B9" s="5" t="str">
        <v>GAP-0008</v>
      </c>
      <c r="C9" s="5" t="str">
        <v>Company association review 008</v>
      </c>
      <c r="D9" s="5" t="str">
        <v>Contact</v>
      </c>
      <c r="E9" s="17" t="str">
        <v>Open in HubSpot</v>
      </c>
      <c r="F9" s="5" t="str">
        <v>Medium</v>
      </c>
      <c r="G9" s="5" t="str">
        <v>Confirm the correct contact and add the association in HubSpot after review.</v>
      </c>
      <c r="H9" s="14" t="str">
        <v>Needs review</v>
      </c>
      <c r="I9" s="14" t="str">
        <v/>
      </c>
      <c r="J9" s="15" t="str">
        <v/>
      </c>
      <c r="K9" s="14" t="str">
        <v/>
      </c>
    </row>
    <row r="10" ht="38" customHeight="1" spans="1:11" x14ac:dyDescent="0.25">
      <c r="A10" s="3" t="str">
        <v>Deal</v>
      </c>
      <c r="B10" s="3" t="str">
        <v>GAP-0009</v>
      </c>
      <c r="C10" s="3" t="str">
        <v>Deal association review 009</v>
      </c>
      <c r="D10" s="3" t="str">
        <v>Buying contact</v>
      </c>
      <c r="E10" s="16" t="str">
        <v>Open in HubSpot</v>
      </c>
      <c r="F10" s="3" t="str">
        <v>High</v>
      </c>
      <c r="G10" s="3" t="str">
        <v>Confirm the correct buying contact and add the association in HubSpot after review.</v>
      </c>
      <c r="H10" s="14" t="str">
        <v>Needs review</v>
      </c>
      <c r="I10" s="14" t="str">
        <v/>
      </c>
      <c r="J10" s="15" t="str">
        <v/>
      </c>
      <c r="K10" s="14" t="str">
        <v/>
      </c>
    </row>
    <row r="11" ht="38" customHeight="1" spans="1:11" x14ac:dyDescent="0.25">
      <c r="A11" s="5" t="str">
        <v>Company</v>
      </c>
      <c r="B11" s="5" t="str">
        <v>GAP-0010</v>
      </c>
      <c r="C11" s="5" t="str">
        <v>Company association review 010</v>
      </c>
      <c r="D11" s="5" t="str">
        <v>Contact</v>
      </c>
      <c r="E11" s="17" t="str">
        <v>Open in HubSpot</v>
      </c>
      <c r="F11" s="5" t="str">
        <v>Medium</v>
      </c>
      <c r="G11" s="5" t="str">
        <v>Confirm the correct contact and add the association in HubSpot after review.</v>
      </c>
      <c r="H11" s="14" t="str">
        <v>Needs review</v>
      </c>
      <c r="I11" s="14" t="str">
        <v/>
      </c>
      <c r="J11" s="15" t="str">
        <v/>
      </c>
      <c r="K11" s="14" t="str">
        <v/>
      </c>
    </row>
    <row r="12" ht="38" customHeight="1" spans="1:11" x14ac:dyDescent="0.25">
      <c r="A12" s="3" t="str">
        <v>Contact</v>
      </c>
      <c r="B12" s="3" t="str">
        <v>GAP-0011</v>
      </c>
      <c r="C12" s="3" t="str">
        <v>Contact association review 011</v>
      </c>
      <c r="D12" s="3" t="str">
        <v>Company</v>
      </c>
      <c r="E12" s="16" t="str">
        <v>Open in HubSpot</v>
      </c>
      <c r="F12" s="3" t="str">
        <v>Medium</v>
      </c>
      <c r="G12" s="3" t="str">
        <v>Confirm the correct company and add the association in HubSpot after review.</v>
      </c>
      <c r="H12" s="14" t="str">
        <v>Needs review</v>
      </c>
      <c r="I12" s="14" t="str">
        <v/>
      </c>
      <c r="J12" s="15" t="str">
        <v/>
      </c>
      <c r="K12" s="14" t="str">
        <v/>
      </c>
    </row>
    <row r="13" ht="38" customHeight="1" spans="1:11" x14ac:dyDescent="0.25">
      <c r="A13" s="5" t="str">
        <v>Deal</v>
      </c>
      <c r="B13" s="5" t="str">
        <v>GAP-0012</v>
      </c>
      <c r="C13" s="5" t="str">
        <v>Deal association review 012</v>
      </c>
      <c r="D13" s="5" t="str">
        <v>Buying contact</v>
      </c>
      <c r="E13" s="17" t="str">
        <v>Open in HubSpot</v>
      </c>
      <c r="F13" s="5" t="str">
        <v>High</v>
      </c>
      <c r="G13" s="5" t="str">
        <v>Confirm the correct buying contact and add the association in HubSpot after review.</v>
      </c>
      <c r="H13" s="14" t="str">
        <v>Needs review</v>
      </c>
      <c r="I13" s="14" t="str">
        <v/>
      </c>
      <c r="J13" s="15" t="str">
        <v/>
      </c>
      <c r="K13" s="14" t="str">
        <v/>
      </c>
    </row>
    <row r="14" ht="38" customHeight="1" spans="1:11" x14ac:dyDescent="0.25">
      <c r="A14" s="3" t="str">
        <v>Contact</v>
      </c>
      <c r="B14" s="3" t="str">
        <v>GAP-0013</v>
      </c>
      <c r="C14" s="3" t="str">
        <v>Contact association review 013</v>
      </c>
      <c r="D14" s="3" t="str">
        <v>Company</v>
      </c>
      <c r="E14" s="16" t="str">
        <v>Open in HubSpot</v>
      </c>
      <c r="F14" s="3" t="str">
        <v>Medium</v>
      </c>
      <c r="G14" s="3" t="str">
        <v>Confirm the correct company and add the association in HubSpot after review.</v>
      </c>
      <c r="H14" s="14" t="str">
        <v>Needs review</v>
      </c>
      <c r="I14" s="14" t="str">
        <v/>
      </c>
      <c r="J14" s="15" t="str">
        <v/>
      </c>
      <c r="K14" s="14" t="str">
        <v/>
      </c>
    </row>
    <row r="15" ht="38" customHeight="1" spans="1:11" x14ac:dyDescent="0.25">
      <c r="A15" s="5" t="str">
        <v>Company</v>
      </c>
      <c r="B15" s="5" t="str">
        <v>GAP-0014</v>
      </c>
      <c r="C15" s="5" t="str">
        <v>Company association review 014</v>
      </c>
      <c r="D15" s="5" t="str">
        <v>Contact</v>
      </c>
      <c r="E15" s="17" t="str">
        <v>Open in HubSpot</v>
      </c>
      <c r="F15" s="5" t="str">
        <v>Medium</v>
      </c>
      <c r="G15" s="5" t="str">
        <v>Confirm the correct contact and add the association in HubSpot after review.</v>
      </c>
      <c r="H15" s="14" t="str">
        <v>Needs review</v>
      </c>
      <c r="I15" s="14" t="str">
        <v/>
      </c>
      <c r="J15" s="15" t="str">
        <v/>
      </c>
      <c r="K15" s="14" t="str">
        <v/>
      </c>
    </row>
    <row r="16" ht="38" customHeight="1" spans="1:11" x14ac:dyDescent="0.25">
      <c r="A16" s="3" t="str">
        <v>Deal</v>
      </c>
      <c r="B16" s="3" t="str">
        <v>GAP-0015</v>
      </c>
      <c r="C16" s="3" t="str">
        <v>Deal association review 015</v>
      </c>
      <c r="D16" s="3" t="str">
        <v>Buying contact</v>
      </c>
      <c r="E16" s="16" t="str">
        <v>Open in HubSpot</v>
      </c>
      <c r="F16" s="3" t="str">
        <v>High</v>
      </c>
      <c r="G16" s="3" t="str">
        <v>Confirm the correct buying contact and add the association in HubSpot after review.</v>
      </c>
      <c r="H16" s="14" t="str">
        <v>Needs review</v>
      </c>
      <c r="I16" s="14" t="str">
        <v/>
      </c>
      <c r="J16" s="15" t="str">
        <v/>
      </c>
      <c r="K16" s="14" t="str">
        <v/>
      </c>
    </row>
    <row r="17" ht="38" customHeight="1" spans="1:11" x14ac:dyDescent="0.25">
      <c r="A17" s="5" t="str">
        <v>Company</v>
      </c>
      <c r="B17" s="5" t="str">
        <v>GAP-0016</v>
      </c>
      <c r="C17" s="5" t="str">
        <v>Company association review 016</v>
      </c>
      <c r="D17" s="5" t="str">
        <v>Contact</v>
      </c>
      <c r="E17" s="17" t="str">
        <v>Open in HubSpot</v>
      </c>
      <c r="F17" s="5" t="str">
        <v>Medium</v>
      </c>
      <c r="G17" s="5" t="str">
        <v>Confirm the correct contact and add the association in HubSpot after review.</v>
      </c>
      <c r="H17" s="14" t="str">
        <v>Needs review</v>
      </c>
      <c r="I17" s="14" t="str">
        <v/>
      </c>
      <c r="J17" s="15" t="str">
        <v/>
      </c>
      <c r="K17" s="14" t="str">
        <v/>
      </c>
    </row>
    <row r="18" ht="38" customHeight="1" spans="1:11" x14ac:dyDescent="0.25">
      <c r="A18" s="3" t="str">
        <v>Contact</v>
      </c>
      <c r="B18" s="3" t="str">
        <v>GAP-0017</v>
      </c>
      <c r="C18" s="3" t="str">
        <v>Contact association review 017</v>
      </c>
      <c r="D18" s="3" t="str">
        <v>Company</v>
      </c>
      <c r="E18" s="16" t="str">
        <v>Open in HubSpot</v>
      </c>
      <c r="F18" s="3" t="str">
        <v>Medium</v>
      </c>
      <c r="G18" s="3" t="str">
        <v>Confirm the correct company and add the association in HubSpot after review.</v>
      </c>
      <c r="H18" s="14" t="str">
        <v>Needs review</v>
      </c>
      <c r="I18" s="14" t="str">
        <v/>
      </c>
      <c r="J18" s="15" t="str">
        <v/>
      </c>
      <c r="K18" s="14" t="str">
        <v/>
      </c>
    </row>
    <row r="19" ht="38" customHeight="1" spans="1:11" x14ac:dyDescent="0.25">
      <c r="A19" s="5" t="str">
        <v>Deal</v>
      </c>
      <c r="B19" s="5" t="str">
        <v>GAP-0018</v>
      </c>
      <c r="C19" s="5" t="str">
        <v>Deal association review 018</v>
      </c>
      <c r="D19" s="5" t="str">
        <v>Buying contact</v>
      </c>
      <c r="E19" s="17" t="str">
        <v>Open in HubSpot</v>
      </c>
      <c r="F19" s="5" t="str">
        <v>High</v>
      </c>
      <c r="G19" s="5" t="str">
        <v>Confirm the correct buying contact and add the association in HubSpot after review.</v>
      </c>
      <c r="H19" s="14" t="str">
        <v>Needs review</v>
      </c>
      <c r="I19" s="14" t="str">
        <v/>
      </c>
      <c r="J19" s="15" t="str">
        <v/>
      </c>
      <c r="K19" s="14" t="str">
        <v/>
      </c>
    </row>
    <row r="20" ht="38" customHeight="1" spans="1:11" x14ac:dyDescent="0.25">
      <c r="A20" s="3" t="str">
        <v>Contact</v>
      </c>
      <c r="B20" s="3" t="str">
        <v>GAP-0019</v>
      </c>
      <c r="C20" s="3" t="str">
        <v>Contact association review 019</v>
      </c>
      <c r="D20" s="3" t="str">
        <v>Company</v>
      </c>
      <c r="E20" s="16" t="str">
        <v>Open in HubSpot</v>
      </c>
      <c r="F20" s="3" t="str">
        <v>Medium</v>
      </c>
      <c r="G20" s="3" t="str">
        <v>Confirm the correct company and add the association in HubSpot after review.</v>
      </c>
      <c r="H20" s="14" t="str">
        <v>Needs review</v>
      </c>
      <c r="I20" s="14" t="str">
        <v/>
      </c>
      <c r="J20" s="15" t="str">
        <v/>
      </c>
      <c r="K20" s="14" t="str">
        <v/>
      </c>
    </row>
    <row r="21" ht="38" customHeight="1" spans="1:11" x14ac:dyDescent="0.25">
      <c r="A21" s="5" t="str">
        <v>Company</v>
      </c>
      <c r="B21" s="5" t="str">
        <v>GAP-0020</v>
      </c>
      <c r="C21" s="5" t="str">
        <v>Company association review 020</v>
      </c>
      <c r="D21" s="5" t="str">
        <v>Contact</v>
      </c>
      <c r="E21" s="17" t="str">
        <v>Open in HubSpot</v>
      </c>
      <c r="F21" s="5" t="str">
        <v>Medium</v>
      </c>
      <c r="G21" s="5" t="str">
        <v>Confirm the correct contact and add the association in HubSpot after review.</v>
      </c>
      <c r="H21" s="14" t="str">
        <v>Needs review</v>
      </c>
      <c r="I21" s="14" t="str">
        <v/>
      </c>
      <c r="J21" s="15" t="str">
        <v/>
      </c>
      <c r="K21" s="14" t="str">
        <v/>
      </c>
    </row>
    <row r="22" ht="38" customHeight="1" spans="1:11" x14ac:dyDescent="0.25">
      <c r="A22" s="3" t="str">
        <v>Deal</v>
      </c>
      <c r="B22" s="3" t="str">
        <v>GAP-0021</v>
      </c>
      <c r="C22" s="3" t="str">
        <v>Deal association review 021</v>
      </c>
      <c r="D22" s="3" t="str">
        <v>Buying contact</v>
      </c>
      <c r="E22" s="16" t="str">
        <v>Open in HubSpot</v>
      </c>
      <c r="F22" s="3" t="str">
        <v>High</v>
      </c>
      <c r="G22" s="3" t="str">
        <v>Confirm the correct buying contact and add the association in HubSpot after review.</v>
      </c>
      <c r="H22" s="14" t="str">
        <v>Needs review</v>
      </c>
      <c r="I22" s="14" t="str">
        <v/>
      </c>
      <c r="J22" s="15" t="str">
        <v/>
      </c>
      <c r="K22" s="14" t="str">
        <v/>
      </c>
    </row>
    <row r="23" ht="38" customHeight="1" spans="1:11" x14ac:dyDescent="0.25">
      <c r="A23" s="5" t="str">
        <v>Company</v>
      </c>
      <c r="B23" s="5" t="str">
        <v>GAP-0022</v>
      </c>
      <c r="C23" s="5" t="str">
        <v>Company association review 022</v>
      </c>
      <c r="D23" s="5" t="str">
        <v>Contact</v>
      </c>
      <c r="E23" s="17" t="str">
        <v>Open in HubSpot</v>
      </c>
      <c r="F23" s="5" t="str">
        <v>Medium</v>
      </c>
      <c r="G23" s="5" t="str">
        <v>Confirm the correct contact and add the association in HubSpot after review.</v>
      </c>
      <c r="H23" s="14" t="str">
        <v>Needs review</v>
      </c>
      <c r="I23" s="14" t="str">
        <v/>
      </c>
      <c r="J23" s="15" t="str">
        <v/>
      </c>
      <c r="K23" s="14" t="str">
        <v/>
      </c>
    </row>
    <row r="24" ht="38" customHeight="1" spans="1:11" x14ac:dyDescent="0.25">
      <c r="A24" s="3" t="str">
        <v>Contact</v>
      </c>
      <c r="B24" s="3" t="str">
        <v>GAP-0023</v>
      </c>
      <c r="C24" s="3" t="str">
        <v>Contact association review 023</v>
      </c>
      <c r="D24" s="3" t="str">
        <v>Company</v>
      </c>
      <c r="E24" s="16" t="str">
        <v>Open in HubSpot</v>
      </c>
      <c r="F24" s="3" t="str">
        <v>Medium</v>
      </c>
      <c r="G24" s="3" t="str">
        <v>Confirm the correct company and add the association in HubSpot after review.</v>
      </c>
      <c r="H24" s="14" t="str">
        <v>Needs review</v>
      </c>
      <c r="I24" s="14" t="str">
        <v/>
      </c>
      <c r="J24" s="15" t="str">
        <v/>
      </c>
      <c r="K24" s="14" t="str">
        <v/>
      </c>
    </row>
    <row r="25" ht="38" customHeight="1" spans="1:11" x14ac:dyDescent="0.25">
      <c r="A25" s="5" t="str">
        <v>Deal</v>
      </c>
      <c r="B25" s="5" t="str">
        <v>GAP-0024</v>
      </c>
      <c r="C25" s="5" t="str">
        <v>Deal association review 024</v>
      </c>
      <c r="D25" s="5" t="str">
        <v>Buying contact</v>
      </c>
      <c r="E25" s="17" t="str">
        <v>Open in HubSpot</v>
      </c>
      <c r="F25" s="5" t="str">
        <v>High</v>
      </c>
      <c r="G25" s="5" t="str">
        <v>Confirm the correct buying contact and add the association in HubSpot after review.</v>
      </c>
      <c r="H25" s="14" t="str">
        <v>Needs review</v>
      </c>
      <c r="I25" s="14" t="str">
        <v/>
      </c>
      <c r="J25" s="15" t="str">
        <v/>
      </c>
      <c r="K25" s="14" t="str">
        <v/>
      </c>
    </row>
    <row r="26" ht="38" customHeight="1" spans="1:11" x14ac:dyDescent="0.25">
      <c r="A26" s="3" t="str">
        <v>Contact</v>
      </c>
      <c r="B26" s="3" t="str">
        <v>GAP-0025</v>
      </c>
      <c r="C26" s="3" t="str">
        <v>Contact association review 025</v>
      </c>
      <c r="D26" s="3" t="str">
        <v>Company</v>
      </c>
      <c r="E26" s="16" t="str">
        <v>Open in HubSpot</v>
      </c>
      <c r="F26" s="3" t="str">
        <v>Medium</v>
      </c>
      <c r="G26" s="3" t="str">
        <v>Confirm the correct company and add the association in HubSpot after review.</v>
      </c>
      <c r="H26" s="14" t="str">
        <v>Needs review</v>
      </c>
      <c r="I26" s="14" t="str">
        <v/>
      </c>
      <c r="J26" s="15" t="str">
        <v/>
      </c>
      <c r="K26" s="14" t="str">
        <v/>
      </c>
    </row>
    <row r="27" ht="38" customHeight="1" spans="1:11" x14ac:dyDescent="0.25">
      <c r="A27" s="5" t="str">
        <v>Company</v>
      </c>
      <c r="B27" s="5" t="str">
        <v>GAP-0026</v>
      </c>
      <c r="C27" s="5" t="str">
        <v>Company association review 026</v>
      </c>
      <c r="D27" s="5" t="str">
        <v>Contact</v>
      </c>
      <c r="E27" s="17" t="str">
        <v>Open in HubSpot</v>
      </c>
      <c r="F27" s="5" t="str">
        <v>Medium</v>
      </c>
      <c r="G27" s="5" t="str">
        <v>Confirm the correct contact and add the association in HubSpot after review.</v>
      </c>
      <c r="H27" s="14" t="str">
        <v>Needs review</v>
      </c>
      <c r="I27" s="14" t="str">
        <v/>
      </c>
      <c r="J27" s="15" t="str">
        <v/>
      </c>
      <c r="K27" s="14" t="str">
        <v/>
      </c>
    </row>
    <row r="28" ht="38" customHeight="1" spans="1:11" x14ac:dyDescent="0.25">
      <c r="A28" s="3" t="str">
        <v>Deal</v>
      </c>
      <c r="B28" s="3" t="str">
        <v>GAP-0027</v>
      </c>
      <c r="C28" s="3" t="str">
        <v>Deal association review 027</v>
      </c>
      <c r="D28" s="3" t="str">
        <v>Buying contact</v>
      </c>
      <c r="E28" s="16" t="str">
        <v>Open in HubSpot</v>
      </c>
      <c r="F28" s="3" t="str">
        <v>High</v>
      </c>
      <c r="G28" s="3" t="str">
        <v>Confirm the correct buying contact and add the association in HubSpot after review.</v>
      </c>
      <c r="H28" s="14" t="str">
        <v>Needs review</v>
      </c>
      <c r="I28" s="14" t="str">
        <v/>
      </c>
      <c r="J28" s="15" t="str">
        <v/>
      </c>
      <c r="K28" s="14" t="str">
        <v/>
      </c>
    </row>
    <row r="29" ht="38" customHeight="1" spans="1:11" x14ac:dyDescent="0.25">
      <c r="A29" s="5" t="str">
        <v>Company</v>
      </c>
      <c r="B29" s="5" t="str">
        <v>GAP-0028</v>
      </c>
      <c r="C29" s="5" t="str">
        <v>Company association review 028</v>
      </c>
      <c r="D29" s="5" t="str">
        <v>Contact</v>
      </c>
      <c r="E29" s="17" t="str">
        <v>Open in HubSpot</v>
      </c>
      <c r="F29" s="5" t="str">
        <v>Medium</v>
      </c>
      <c r="G29" s="5" t="str">
        <v>Confirm the correct contact and add the association in HubSpot after review.</v>
      </c>
      <c r="H29" s="14" t="str">
        <v>Needs review</v>
      </c>
      <c r="I29" s="14" t="str">
        <v/>
      </c>
      <c r="J29" s="15" t="str">
        <v/>
      </c>
      <c r="K29" s="14" t="str">
        <v/>
      </c>
    </row>
    <row r="30" ht="38" customHeight="1" spans="1:11" x14ac:dyDescent="0.25">
      <c r="A30" s="3" t="str">
        <v>Contact</v>
      </c>
      <c r="B30" s="3" t="str">
        <v>GAP-0029</v>
      </c>
      <c r="C30" s="3" t="str">
        <v>Contact association review 029</v>
      </c>
      <c r="D30" s="3" t="str">
        <v>Company</v>
      </c>
      <c r="E30" s="16" t="str">
        <v>Open in HubSpot</v>
      </c>
      <c r="F30" s="3" t="str">
        <v>Medium</v>
      </c>
      <c r="G30" s="3" t="str">
        <v>Confirm the correct company and add the association in HubSpot after review.</v>
      </c>
      <c r="H30" s="14" t="str">
        <v>Needs review</v>
      </c>
      <c r="I30" s="14" t="str">
        <v/>
      </c>
      <c r="J30" s="15" t="str">
        <v/>
      </c>
      <c r="K30" s="14" t="str">
        <v/>
      </c>
    </row>
    <row r="31" ht="38" customHeight="1" spans="1:11" x14ac:dyDescent="0.25">
      <c r="A31" s="5" t="str">
        <v>Deal</v>
      </c>
      <c r="B31" s="5" t="str">
        <v>GAP-0030</v>
      </c>
      <c r="C31" s="5" t="str">
        <v>Deal association review 030</v>
      </c>
      <c r="D31" s="5" t="str">
        <v>Buying contact</v>
      </c>
      <c r="E31" s="17" t="str">
        <v>Open in HubSpot</v>
      </c>
      <c r="F31" s="5" t="str">
        <v>High</v>
      </c>
      <c r="G31" s="5" t="str">
        <v>Confirm the correct buying contact and add the association in HubSpot after review.</v>
      </c>
      <c r="H31" s="14" t="str">
        <v>Needs review</v>
      </c>
      <c r="I31" s="14" t="str">
        <v/>
      </c>
      <c r="J31" s="15" t="str">
        <v/>
      </c>
      <c r="K31" s="14" t="str">
        <v/>
      </c>
    </row>
    <row r="32" ht="38" customHeight="1" spans="1:11" x14ac:dyDescent="0.25">
      <c r="A32" s="3" t="str">
        <v>Contact</v>
      </c>
      <c r="B32" s="3" t="str">
        <v>GAP-0031</v>
      </c>
      <c r="C32" s="3" t="str">
        <v>Contact association review 031</v>
      </c>
      <c r="D32" s="3" t="str">
        <v>Company</v>
      </c>
      <c r="E32" s="16" t="str">
        <v>Open in HubSpot</v>
      </c>
      <c r="F32" s="3" t="str">
        <v>Medium</v>
      </c>
      <c r="G32" s="3" t="str">
        <v>Confirm the correct company and add the association in HubSpot after review.</v>
      </c>
      <c r="H32" s="14" t="str">
        <v>Needs review</v>
      </c>
      <c r="I32" s="14" t="str">
        <v/>
      </c>
      <c r="J32" s="15" t="str">
        <v/>
      </c>
      <c r="K32" s="14" t="str">
        <v/>
      </c>
    </row>
    <row r="33" ht="38" customHeight="1" spans="1:11" x14ac:dyDescent="0.25">
      <c r="A33" s="5" t="str">
        <v>Company</v>
      </c>
      <c r="B33" s="5" t="str">
        <v>GAP-0032</v>
      </c>
      <c r="C33" s="5" t="str">
        <v>Company association review 032</v>
      </c>
      <c r="D33" s="5" t="str">
        <v>Contact</v>
      </c>
      <c r="E33" s="17" t="str">
        <v>Open in HubSpot</v>
      </c>
      <c r="F33" s="5" t="str">
        <v>Medium</v>
      </c>
      <c r="G33" s="5" t="str">
        <v>Confirm the correct contact and add the association in HubSpot after review.</v>
      </c>
      <c r="H33" s="14" t="str">
        <v>Needs review</v>
      </c>
      <c r="I33" s="14" t="str">
        <v/>
      </c>
      <c r="J33" s="15" t="str">
        <v/>
      </c>
      <c r="K33" s="14" t="str">
        <v/>
      </c>
    </row>
    <row r="34" ht="38" customHeight="1" spans="1:11" x14ac:dyDescent="0.25">
      <c r="A34" s="3" t="str">
        <v>Deal</v>
      </c>
      <c r="B34" s="3" t="str">
        <v>GAP-0033</v>
      </c>
      <c r="C34" s="3" t="str">
        <v>Deal association review 033</v>
      </c>
      <c r="D34" s="3" t="str">
        <v>Buying contact</v>
      </c>
      <c r="E34" s="16" t="str">
        <v>Open in HubSpot</v>
      </c>
      <c r="F34" s="3" t="str">
        <v>High</v>
      </c>
      <c r="G34" s="3" t="str">
        <v>Confirm the correct buying contact and add the association in HubSpot after review.</v>
      </c>
      <c r="H34" s="14" t="str">
        <v>Needs review</v>
      </c>
      <c r="I34" s="14" t="str">
        <v/>
      </c>
      <c r="J34" s="15" t="str">
        <v/>
      </c>
      <c r="K34" s="14" t="str">
        <v/>
      </c>
    </row>
    <row r="35" ht="38" customHeight="1" spans="1:11" x14ac:dyDescent="0.25">
      <c r="A35" s="5" t="str">
        <v>Company</v>
      </c>
      <c r="B35" s="5" t="str">
        <v>GAP-0034</v>
      </c>
      <c r="C35" s="5" t="str">
        <v>Company association review 034</v>
      </c>
      <c r="D35" s="5" t="str">
        <v>Contact</v>
      </c>
      <c r="E35" s="17" t="str">
        <v>Open in HubSpot</v>
      </c>
      <c r="F35" s="5" t="str">
        <v>Medium</v>
      </c>
      <c r="G35" s="5" t="str">
        <v>Confirm the correct contact and add the association in HubSpot after review.</v>
      </c>
      <c r="H35" s="14" t="str">
        <v>Needs review</v>
      </c>
      <c r="I35" s="14" t="str">
        <v/>
      </c>
      <c r="J35" s="15" t="str">
        <v/>
      </c>
      <c r="K35" s="14" t="str">
        <v/>
      </c>
    </row>
    <row r="36" ht="38" customHeight="1" spans="1:11" x14ac:dyDescent="0.25">
      <c r="A36" s="3" t="str">
        <v>Contact</v>
      </c>
      <c r="B36" s="3" t="str">
        <v>GAP-0035</v>
      </c>
      <c r="C36" s="3" t="str">
        <v>Contact association review 035</v>
      </c>
      <c r="D36" s="3" t="str">
        <v>Company</v>
      </c>
      <c r="E36" s="16" t="str">
        <v>Open in HubSpot</v>
      </c>
      <c r="F36" s="3" t="str">
        <v>Medium</v>
      </c>
      <c r="G36" s="3" t="str">
        <v>Confirm the correct company and add the association in HubSpot after review.</v>
      </c>
      <c r="H36" s="14" t="str">
        <v>Needs review</v>
      </c>
      <c r="I36" s="14" t="str">
        <v/>
      </c>
      <c r="J36" s="15" t="str">
        <v/>
      </c>
      <c r="K36" s="14" t="str">
        <v/>
      </c>
    </row>
  </sheetData>
  <autoFilter ref="A1:K36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</hyperlinks>
  <conditionalFormatting sqref="F2:F36">
    <cfRule type="cellIs" dxfId="20" priority="1" operator="equal">
      <formula>"Critical"</formula>
    </cfRule>
    <cfRule type="cellIs" dxfId="21" priority="2" operator="equal">
      <formula>"High"</formula>
    </cfRule>
    <cfRule type="cellIs" dxfId="22" priority="3" operator="equal">
      <formula>"Medium"</formula>
    </cfRule>
    <cfRule type="cellIs" dxfId="23" priority="4" operator="equal">
      <formula>"Low"</formula>
    </cfRule>
  </conditionalFormatting>
  <dataValidations count="2"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H10:H36">
      <formula1>"Needs review,Accepted,False positive,Resolved externally"</formula1>
    </dataValidation>
    <dataValidation type="list" showInputMessage="1" promptTitle="Workbook-only review field" prompt="Choose a review decision. No changes are sent to HubSpot." showErrorMessage="1" errorStyle="stop" errorTitle="Choose a listed value" error="This status exists only in this workbook and does not update HubSpot." sqref="H2:H36">
      <formula1>"Needs review,Accepted,False positive,Resolved externally"</formula1>
    </dataValidation>
  </dataValidations>
  <sheetProtection sheet="1" sort="0" autoFilter="0" algorithmName="SHA-512" hashValue="t6h+Dhq/aIMAfp1LXWvhK4wQ/kpFyXwiJLvHCDPJ8/pXNHpazDFRjd96oeLgfe9TQAy0deZuXFRTF+qTGwDJEA==" saltValue="UhqoS6mV8qRfG8uT4f6gdA==" spinCount="100000"/>
  <pageMargins left="0.25" right="0.25" top="0.5" bottom="0.5" header="0.2" footer="0.2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00 Start Here</vt:lpstr>
      <vt:lpstr>01 Executive Summary</vt:lpstr>
      <vt:lpstr>02 Priority Plan</vt:lpstr>
      <vt:lpstr>03 Findings</vt:lpstr>
      <vt:lpstr>04 Contacts</vt:lpstr>
      <vt:lpstr>05 Companies</vt:lpstr>
      <vt:lpstr>06 Deals</vt:lpstr>
      <vt:lpstr>07 Duplicate Candidates</vt:lpstr>
      <vt:lpstr>08 Association Gaps</vt:lpstr>
      <vt:lpstr>09 Property Coverage</vt:lpstr>
      <vt:lpstr>10 Extended Records</vt:lpstr>
      <vt:lpstr>11 Health Areas</vt:lpstr>
      <vt:lpstr>12 Scope &amp; Coverage</vt:lpstr>
      <vt:lpstr>13 Audit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HubSpot CRM Audit</dc:creator>
  <dc:title>HubSpot CRM Audit — Acme Europe</dc:title>
  <dc:subject>Read-only CRM audit for Acme Europe</dc:subject>
  <cp:lastModifiedBy>ExcelJS</cp:lastModifiedBy>
  <dcterms:created xsi:type="dcterms:W3CDTF">2026-07-30T14:11:33Z</dcterms:created>
  <dcterms:modified xsi:type="dcterms:W3CDTF">2026-07-30T14:11:33Z</dcterms:modified>
</cp:coreProperties>
</file>